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LN2PEPF000116C2\EXCELCNV\b2df6a86-69bd-4ac3-b3fa-22425491cee8\"/>
    </mc:Choice>
  </mc:AlternateContent>
  <xr:revisionPtr revIDLastSave="0" documentId="8_{1A51919A-F905-4D5D-AD22-02C86FA640CF}" xr6:coauthVersionLast="47" xr6:coauthVersionMax="47" xr10:uidLastSave="{00000000-0000-0000-0000-000000000000}"/>
  <bookViews>
    <workbookView xWindow="-60" yWindow="-60" windowWidth="15480" windowHeight="11640" firstSheet="1" xr2:uid="{90019F39-FFD1-4038-9BE9-0698EAF1ABFF}"/>
  </bookViews>
  <sheets>
    <sheet name="Utstreymisbokhald_2024" sheetId="1" r:id="rId1"/>
    <sheet name="Utreikningar 2024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4" l="1"/>
  <c r="O25" i="4"/>
  <c r="O26" i="4"/>
  <c r="O27" i="4"/>
  <c r="O28" i="4"/>
  <c r="N25" i="4"/>
  <c r="N26" i="4"/>
  <c r="N27" i="4"/>
  <c r="N28" i="4"/>
  <c r="M25" i="4"/>
  <c r="P25" i="4" s="1"/>
  <c r="Q25" i="4" s="1"/>
  <c r="M26" i="4"/>
  <c r="P26" i="4" s="1"/>
  <c r="Q26" i="4" s="1"/>
  <c r="M27" i="4"/>
  <c r="P27" i="4" s="1"/>
  <c r="Q27" i="4" s="1"/>
  <c r="M28" i="4"/>
  <c r="P28" i="4" s="1"/>
  <c r="Q28" i="4" s="1"/>
  <c r="L25" i="4"/>
  <c r="L26" i="4"/>
  <c r="L27" i="4"/>
  <c r="L28" i="4"/>
  <c r="K25" i="4"/>
  <c r="K26" i="4"/>
  <c r="K27" i="4"/>
  <c r="K28" i="4"/>
  <c r="I31" i="4"/>
  <c r="O24" i="4"/>
  <c r="N24" i="4"/>
  <c r="M24" i="4"/>
  <c r="L24" i="4"/>
  <c r="K24" i="4"/>
  <c r="O23" i="4"/>
  <c r="N23" i="4"/>
  <c r="M23" i="4"/>
  <c r="L23" i="4"/>
  <c r="K23" i="4"/>
  <c r="O22" i="4"/>
  <c r="N22" i="4"/>
  <c r="M22" i="4"/>
  <c r="L22" i="4"/>
  <c r="K22" i="4"/>
  <c r="O21" i="4"/>
  <c r="N21" i="4"/>
  <c r="M21" i="4"/>
  <c r="L21" i="4"/>
  <c r="K21" i="4"/>
  <c r="O20" i="4"/>
  <c r="N20" i="4"/>
  <c r="M20" i="4"/>
  <c r="L20" i="4"/>
  <c r="K20" i="4"/>
  <c r="O19" i="4"/>
  <c r="N19" i="4"/>
  <c r="M19" i="4"/>
  <c r="L19" i="4"/>
  <c r="K19" i="4"/>
  <c r="O18" i="4"/>
  <c r="N18" i="4"/>
  <c r="M18" i="4"/>
  <c r="L18" i="4"/>
  <c r="K18" i="4"/>
  <c r="O17" i="4"/>
  <c r="N17" i="4"/>
  <c r="M17" i="4"/>
  <c r="L17" i="4"/>
  <c r="K17" i="4"/>
  <c r="O16" i="4"/>
  <c r="N16" i="4"/>
  <c r="M16" i="4"/>
  <c r="P16" i="4"/>
  <c r="Q16" i="4" s="1"/>
  <c r="L16" i="4"/>
  <c r="K16" i="4"/>
  <c r="O15" i="4"/>
  <c r="N15" i="4"/>
  <c r="M15" i="4"/>
  <c r="L15" i="4"/>
  <c r="K15" i="4"/>
  <c r="O14" i="4"/>
  <c r="N14" i="4"/>
  <c r="M14" i="4"/>
  <c r="L14" i="4"/>
  <c r="K14" i="4"/>
  <c r="O13" i="4"/>
  <c r="N13" i="4"/>
  <c r="M13" i="4"/>
  <c r="P13" i="4"/>
  <c r="Q13" i="4" s="1"/>
  <c r="L13" i="4"/>
  <c r="K13" i="4"/>
  <c r="O12" i="4"/>
  <c r="N12" i="4"/>
  <c r="M12" i="4"/>
  <c r="L12" i="4"/>
  <c r="K12" i="4"/>
  <c r="O11" i="4"/>
  <c r="N11" i="4"/>
  <c r="M11" i="4"/>
  <c r="L11" i="4"/>
  <c r="K11" i="4"/>
  <c r="O10" i="4"/>
  <c r="N10" i="4"/>
  <c r="M10" i="4"/>
  <c r="L10" i="4"/>
  <c r="K10" i="4"/>
  <c r="O9" i="4"/>
  <c r="N9" i="4"/>
  <c r="M9" i="4"/>
  <c r="L9" i="4"/>
  <c r="K9" i="4"/>
  <c r="O8" i="4"/>
  <c r="N8" i="4"/>
  <c r="M8" i="4"/>
  <c r="L8" i="4"/>
  <c r="K8" i="4"/>
  <c r="O7" i="4"/>
  <c r="N7" i="4"/>
  <c r="M7" i="4"/>
  <c r="L7" i="4"/>
  <c r="K7" i="4"/>
  <c r="O6" i="4"/>
  <c r="N6" i="4"/>
  <c r="M6" i="4"/>
  <c r="L6" i="4"/>
  <c r="K6" i="4"/>
  <c r="O5" i="4"/>
  <c r="N5" i="4"/>
  <c r="M5" i="4"/>
  <c r="L5" i="4"/>
  <c r="K5" i="4"/>
  <c r="O4" i="4"/>
  <c r="N4" i="4"/>
  <c r="M4" i="4"/>
  <c r="L4" i="4"/>
  <c r="K4" i="4"/>
  <c r="O3" i="4"/>
  <c r="N3" i="4"/>
  <c r="M3" i="4"/>
  <c r="L3" i="4"/>
  <c r="K3" i="4"/>
  <c r="O2" i="4"/>
  <c r="O31" i="4" s="1"/>
  <c r="N2" i="4"/>
  <c r="N31" i="4" s="1"/>
  <c r="M2" i="4"/>
  <c r="M31" i="4" s="1"/>
  <c r="L2" i="4"/>
  <c r="L31" i="4" s="1"/>
  <c r="K2" i="4"/>
  <c r="K31" i="4" s="1"/>
  <c r="R15" i="4"/>
  <c r="S15" i="4" s="1"/>
  <c r="P4" i="4"/>
  <c r="Q4" i="4" s="1"/>
  <c r="P9" i="4"/>
  <c r="Q9" i="4" s="1"/>
  <c r="P21" i="4"/>
  <c r="Q21" i="4" s="1"/>
  <c r="P5" i="4"/>
  <c r="Q5" i="4" s="1"/>
  <c r="P17" i="4"/>
  <c r="Q17" i="4" s="1"/>
  <c r="P14" i="4"/>
  <c r="Q14" i="4" s="1"/>
  <c r="P18" i="4"/>
  <c r="Q18" i="4" s="1"/>
  <c r="R3" i="4"/>
  <c r="S3" i="4" s="1"/>
  <c r="P20" i="4"/>
  <c r="Q20" i="4" s="1"/>
  <c r="P15" i="4"/>
  <c r="Q15" i="4" s="1"/>
  <c r="R13" i="4"/>
  <c r="S13" i="4" s="1"/>
  <c r="R19" i="4"/>
  <c r="S19" i="4" s="1"/>
  <c r="R11" i="4"/>
  <c r="S11" i="4" s="1"/>
  <c r="R23" i="4"/>
  <c r="S23" i="4" s="1"/>
  <c r="R7" i="4"/>
  <c r="S7" i="4" s="1"/>
  <c r="P19" i="4"/>
  <c r="Q19" i="4" s="1"/>
  <c r="R17" i="4"/>
  <c r="S17" i="4" s="1"/>
  <c r="P3" i="4"/>
  <c r="Q3" i="4" s="1"/>
  <c r="R4" i="4"/>
  <c r="S4" i="4" s="1"/>
  <c r="R20" i="4"/>
  <c r="S20" i="4" s="1"/>
  <c r="P11" i="4"/>
  <c r="Q11" i="4" s="1"/>
  <c r="R9" i="4"/>
  <c r="S9" i="4" s="1"/>
  <c r="R16" i="4"/>
  <c r="S16" i="4" s="1"/>
  <c r="P7" i="4"/>
  <c r="Q7" i="4" s="1"/>
  <c r="P23" i="4"/>
  <c r="Q23" i="4" s="1"/>
  <c r="R5" i="4"/>
  <c r="S5" i="4" s="1"/>
  <c r="P12" i="4"/>
  <c r="Q12" i="4" s="1"/>
  <c r="R21" i="4"/>
  <c r="S21" i="4" s="1"/>
  <c r="P10" i="4"/>
  <c r="Q10" i="4" s="1"/>
  <c r="R12" i="4"/>
  <c r="S12" i="4" s="1"/>
  <c r="P8" i="4"/>
  <c r="Q8" i="4" s="1"/>
  <c r="P24" i="4"/>
  <c r="Q24" i="4" s="1"/>
  <c r="P6" i="4"/>
  <c r="Q6" i="4" s="1"/>
  <c r="R8" i="4"/>
  <c r="S8" i="4" s="1"/>
  <c r="P22" i="4"/>
  <c r="Q22" i="4" s="1"/>
  <c r="R24" i="4"/>
  <c r="S24" i="4" s="1"/>
  <c r="R2" i="4"/>
  <c r="R6" i="4"/>
  <c r="S6" i="4" s="1"/>
  <c r="R10" i="4"/>
  <c r="S10" i="4" s="1"/>
  <c r="R14" i="4"/>
  <c r="S14" i="4" s="1"/>
  <c r="R18" i="4"/>
  <c r="S18" i="4" s="1"/>
  <c r="R22" i="4"/>
  <c r="S22" i="4" s="1"/>
  <c r="P2" i="4"/>
  <c r="P31" i="4" l="1"/>
  <c r="Q31" i="4" s="1"/>
  <c r="Q2" i="4"/>
  <c r="S2" i="4"/>
  <c r="R28" i="4"/>
  <c r="S28" i="4" s="1"/>
  <c r="R27" i="4"/>
  <c r="S27" i="4" s="1"/>
  <c r="R26" i="4"/>
  <c r="S26" i="4" s="1"/>
  <c r="R25" i="4"/>
  <c r="S25" i="4" l="1"/>
  <c r="R31" i="4"/>
  <c r="S31" i="4" s="1"/>
</calcChain>
</file>

<file path=xl/sharedStrings.xml><?xml version="1.0" encoding="utf-8"?>
<sst xmlns="http://schemas.openxmlformats.org/spreadsheetml/2006/main" count="181" uniqueCount="124">
  <si>
    <t>Viðmiðunarár</t>
  </si>
  <si>
    <t>Upplýsingar um rekstraeininguna</t>
  </si>
  <si>
    <t>Heiti móðurfélags</t>
  </si>
  <si>
    <t>First Water</t>
  </si>
  <si>
    <t>heiti rekstraeiningar</t>
  </si>
  <si>
    <t>Laxabraut</t>
  </si>
  <si>
    <t>Kennitala rekstraeiningar</t>
  </si>
  <si>
    <t>650417-1510</t>
  </si>
  <si>
    <t>heimilisfang</t>
  </si>
  <si>
    <t>Laxbraut 19-21</t>
  </si>
  <si>
    <t>Bær/staður</t>
  </si>
  <si>
    <t>Þorlákshöfn</t>
  </si>
  <si>
    <t>Póstnúmer</t>
  </si>
  <si>
    <t>Land</t>
  </si>
  <si>
    <t>Ísland</t>
  </si>
  <si>
    <t>Staðsetningarhnit</t>
  </si>
  <si>
    <t>ISN 93: 380882,059A 373799,319N
380785,373A 373488,894N
380609,364A 373526,283N
380710,072A 373852,424N</t>
  </si>
  <si>
    <t>Vatnasviðsumdæmi</t>
  </si>
  <si>
    <t>Selvogsstraumur 3</t>
  </si>
  <si>
    <t>Kóði atvinnugreinaflokkunar Evrópubandalaganna (4 tölustafir)</t>
  </si>
  <si>
    <t>Mikilvægasta atvinnustarfsemin, skv. kóða atvinnugreinaflokkunar</t>
  </si>
  <si>
    <t>Áframeldi Lax</t>
  </si>
  <si>
    <t>Valkvæðar upplýsingar</t>
  </si>
  <si>
    <t>Framleiðslumagn</t>
  </si>
  <si>
    <t>1.546.144 kg</t>
  </si>
  <si>
    <t>Fjöldi stöðva</t>
  </si>
  <si>
    <t>Fjöldi klukkustunda á ári í rekstri</t>
  </si>
  <si>
    <t>Allt árið</t>
  </si>
  <si>
    <t>Fjöldi starfsmanna</t>
  </si>
  <si>
    <t>Reitur fyrir textaupplýsingar eða veffang sem vísar á umhverfis- upplýsingar sem rekstraeining eða móðurfélag vill koma á framfæri</t>
  </si>
  <si>
    <t>firstwater.is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</si>
  <si>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</si>
  <si>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</si>
  <si>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</si>
  <si>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</si>
  <si>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7b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</si>
  <si>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</si>
  <si>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</si>
  <si>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</si>
  <si>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</si>
  <si>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</si>
  <si>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</si>
  <si>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</si>
  <si>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</si>
  <si>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</si>
  <si>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</si>
  <si>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</si>
  <si>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</si>
  <si>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Heildar N</t>
  </si>
  <si>
    <t>C</t>
  </si>
  <si>
    <t>Skv. skjali frá UST um útreikning á losun frá fiskeldi</t>
  </si>
  <si>
    <t>Heildar P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</si>
  <si>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</si>
  <si>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</si>
  <si>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</si>
  <si>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</si>
  <si>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</si>
  <si>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</si>
  <si>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</si>
  <si>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</si>
  <si>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</si>
  <si>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</si>
  <si>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</si>
  <si>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</si>
  <si>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</si>
  <si>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</si>
  <si>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</si>
  <si>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</si>
  <si>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</si>
  <si>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</si>
  <si>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</si>
  <si>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</si>
  <si>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</si>
  <si>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</si>
  <si>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</si>
  <si>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Magn</t>
  </si>
  <si>
    <t>Þurrvigt fóðurs %</t>
  </si>
  <si>
    <t>Hlutfall prótín %</t>
  </si>
  <si>
    <t>Hlutfall N%</t>
  </si>
  <si>
    <t>Hlutfall P%</t>
  </si>
  <si>
    <t>Hlutfall C%</t>
  </si>
  <si>
    <t>POC [kg]</t>
  </si>
  <si>
    <t>PON [kg]</t>
  </si>
  <si>
    <t>POP [kg]</t>
  </si>
  <si>
    <t>DON [kg]</t>
  </si>
  <si>
    <t>DOP [kg]</t>
  </si>
  <si>
    <t>Total P</t>
  </si>
  <si>
    <t>kg P/tonn</t>
  </si>
  <si>
    <t>Total N</t>
  </si>
  <si>
    <t>kg N/tonn</t>
  </si>
  <si>
    <t>Eco RAS 5mm</t>
  </si>
  <si>
    <t>Eco RAS response 4mm</t>
  </si>
  <si>
    <t xml:space="preserve">ECO 4 </t>
  </si>
  <si>
    <t>Eco response lipo 6mm</t>
  </si>
  <si>
    <t>Nutra Lumina 70A 3</t>
  </si>
  <si>
    <t>Nutra Olympic 3</t>
  </si>
  <si>
    <t>Nutra RC 4 70A</t>
  </si>
  <si>
    <t xml:space="preserve">Weight % </t>
  </si>
  <si>
    <t>protein % </t>
  </si>
  <si>
    <t>N %</t>
  </si>
  <si>
    <t>P %</t>
  </si>
  <si>
    <t>C %</t>
  </si>
  <si>
    <t>Nutra RC 5 70A</t>
  </si>
  <si>
    <t>Nutra RC IS 4 70A</t>
  </si>
  <si>
    <t>Nutra RC IS Vit 4 70A</t>
  </si>
  <si>
    <t>Nutra RC IS Vit 5 70A</t>
  </si>
  <si>
    <t>Nutra RC IS Vit 7 70A</t>
  </si>
  <si>
    <t>Nutra RC Vit 5 70A</t>
  </si>
  <si>
    <t>Nutra RC Vit 7 70A</t>
  </si>
  <si>
    <t>Nutra Supreme RC 3 70A</t>
  </si>
  <si>
    <t>Optimax RC Vit 1200 70A</t>
  </si>
  <si>
    <t>Optimax RC Vit 2500 70A</t>
  </si>
  <si>
    <t>Optimax RCX 1200 70A</t>
  </si>
  <si>
    <t xml:space="preserve">Opx RC IS Vit 1200 70A </t>
  </si>
  <si>
    <t>Opx RC IS Vit 2500 70A</t>
  </si>
  <si>
    <t>Protec RC 3</t>
  </si>
  <si>
    <t>Protec RC 70A 7</t>
  </si>
  <si>
    <t>Protec RC IS 4</t>
  </si>
  <si>
    <t>Protec RC IS 5 70A</t>
  </si>
  <si>
    <t>Protec RC IS 7 70A</t>
  </si>
  <si>
    <t xml:space="preserve">Protec RC 4 70A </t>
  </si>
  <si>
    <t>Protec RC IS 1200 70A</t>
  </si>
  <si>
    <t>Nutral Olympic 1.2</t>
  </si>
  <si>
    <t>Samtals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</si>
</sst>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00"/>
    <numFmt numFmtId="167" formatCode="#,##0.0000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4"/>
      <color rgb="FFED7D31"/>
      <name val="Calibri"/>
      <family val="2"/>
    </font>
    <font>
      <sz val="11"/>
      <color rgb="FF000000"/>
      <name val="Calibri"/>
      <family val="2"/>
    </font>
    <font>
      <sz val="11"/>
      <color rgb="FF3F3F3F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CC9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3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3" fontId="0" fillId="0" borderId="1" xfId="0" applyNumberFormat="1" applyBorder="1"/>
    <xf numFmtId="0" fontId="5" fillId="0" borderId="0" xfId="0" applyFont="1"/>
    <xf numFmtId="0" fontId="6" fillId="0" borderId="0" xfId="0" applyFont="1"/>
    <xf numFmtId="3" fontId="2" fillId="2" borderId="0" xfId="0" applyNumberFormat="1" applyFont="1" applyFill="1"/>
    <xf numFmtId="9" fontId="5" fillId="2" borderId="0" xfId="0" applyNumberFormat="1" applyFont="1" applyFill="1"/>
    <xf numFmtId="10" fontId="5" fillId="2" borderId="0" xfId="0" applyNumberFormat="1" applyFont="1" applyFill="1"/>
    <xf numFmtId="10" fontId="2" fillId="2" borderId="0" xfId="0" applyNumberFormat="1" applyFont="1" applyFill="1"/>
    <xf numFmtId="0" fontId="2" fillId="2" borderId="0" xfId="0" applyFont="1" applyFill="1"/>
    <xf numFmtId="0" fontId="5" fillId="3" borderId="0" xfId="0" applyFont="1" applyFill="1"/>
    <xf numFmtId="0" fontId="2" fillId="0" borderId="0" xfId="0" applyFont="1"/>
    <xf numFmtId="10" fontId="2" fillId="0" borderId="0" xfId="0" applyNumberFormat="1" applyFont="1"/>
    <xf numFmtId="0" fontId="2" fillId="3" borderId="0" xfId="0" applyFont="1" applyFill="1"/>
    <xf numFmtId="3" fontId="2" fillId="3" borderId="0" xfId="0" applyNumberFormat="1" applyFont="1" applyFill="1"/>
    <xf numFmtId="10" fontId="2" fillId="3" borderId="0" xfId="0" applyNumberFormat="1" applyFont="1" applyFill="1"/>
    <xf numFmtId="3" fontId="5" fillId="3" borderId="0" xfId="0" applyNumberFormat="1" applyFont="1" applyFill="1"/>
    <xf numFmtId="165" fontId="7" fillId="4" borderId="0" xfId="0" applyNumberFormat="1" applyFont="1" applyFill="1" applyAlignment="1">
      <alignment horizontal="center"/>
    </xf>
    <xf numFmtId="165" fontId="5" fillId="3" borderId="0" xfId="0" applyNumberFormat="1" applyFont="1" applyFill="1"/>
    <xf numFmtId="0" fontId="7" fillId="4" borderId="1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5" fillId="3" borderId="0" xfId="0" applyNumberFormat="1" applyFont="1" applyFill="1"/>
    <xf numFmtId="4" fontId="9" fillId="4" borderId="0" xfId="0" applyNumberFormat="1" applyFont="1" applyFill="1" applyAlignment="1">
      <alignment horizontal="center"/>
    </xf>
    <xf numFmtId="4" fontId="5" fillId="3" borderId="0" xfId="0" applyNumberFormat="1" applyFont="1" applyFill="1"/>
    <xf numFmtId="0" fontId="7" fillId="4" borderId="0" xfId="0" applyFont="1" applyFill="1" applyAlignment="1">
      <alignment horizontal="center"/>
    </xf>
    <xf numFmtId="9" fontId="10" fillId="5" borderId="0" xfId="0" applyNumberFormat="1" applyFont="1" applyFill="1"/>
    <xf numFmtId="10" fontId="10" fillId="5" borderId="0" xfId="0" applyNumberFormat="1" applyFont="1" applyFill="1"/>
    <xf numFmtId="10" fontId="11" fillId="5" borderId="0" xfId="0" applyNumberFormat="1" applyFont="1" applyFill="1"/>
    <xf numFmtId="166" fontId="5" fillId="3" borderId="0" xfId="0" applyNumberFormat="1" applyFont="1" applyFill="1"/>
    <xf numFmtId="167" fontId="5" fillId="3" borderId="0" xfId="0" applyNumberFormat="1" applyFont="1" applyFill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Fill="1"/>
    <xf numFmtId="0" fontId="5" fillId="0" borderId="0" xfId="0" applyFont="1" applyFill="1"/>
    <xf numFmtId="0" fontId="8" fillId="0" borderId="0" xfId="0" applyFont="1" applyFill="1" applyAlignment="1">
      <alignment horizontal="center"/>
    </xf>
    <xf numFmtId="0" fontId="6" fillId="0" borderId="0" xfId="0" applyFont="1" applyFill="1"/>
    <xf numFmtId="3" fontId="2" fillId="0" borderId="0" xfId="0" applyNumberFormat="1" applyFont="1" applyFill="1"/>
    <xf numFmtId="9" fontId="5" fillId="0" borderId="0" xfId="0" applyNumberFormat="1" applyFont="1" applyFill="1"/>
    <xf numFmtId="10" fontId="5" fillId="0" borderId="0" xfId="0" applyNumberFormat="1" applyFont="1" applyFill="1"/>
    <xf numFmtId="10" fontId="2" fillId="0" borderId="0" xfId="0" applyNumberFormat="1" applyFont="1" applyFill="1"/>
    <xf numFmtId="0" fontId="2" fillId="0" borderId="0" xfId="0" applyFont="1" applyFill="1"/>
    <xf numFmtId="4" fontId="9" fillId="0" borderId="0" xfId="0" applyNumberFormat="1" applyFont="1" applyFill="1" applyAlignment="1">
      <alignment horizontal="center"/>
    </xf>
    <xf numFmtId="4" fontId="5" fillId="0" borderId="0" xfId="0" applyNumberFormat="1" applyFont="1" applyFill="1"/>
    <xf numFmtId="166" fontId="5" fillId="0" borderId="0" xfId="0" applyNumberFormat="1" applyFont="1" applyFill="1"/>
    <xf numFmtId="3" fontId="5" fillId="0" borderId="0" xfId="0" applyNumberFormat="1" applyFont="1" applyFill="1"/>
    <xf numFmtId="164" fontId="5" fillId="0" borderId="0" xfId="0" applyNumberFormat="1" applyFont="1" applyFill="1"/>
    <xf numFmtId="165" fontId="7" fillId="0" borderId="0" xfId="0" applyNumberFormat="1" applyFont="1" applyFill="1" applyAlignment="1">
      <alignment horizontal="center"/>
    </xf>
    <xf numFmtId="165" fontId="5" fillId="0" borderId="0" xfId="0" applyNumberFormat="1" applyFont="1" applyFill="1"/>
    <xf numFmtId="0" fontId="7" fillId="0" borderId="15" xfId="0" applyFont="1" applyFill="1" applyBorder="1" applyAlignment="1">
      <alignment horizontal="center"/>
    </xf>
  </cellXfs>
  <cellStyles count="19">
    <cellStyle name="Hyperlink" xfId="1" builtinId="8"/>
    <cellStyle name="Normal" xfId="0" builtinId="0"/>
    <cellStyle name="Normal 10" xfId="2" xr:uid="{44000B55-1788-425E-B5EC-CC5525847ED4}"/>
    <cellStyle name="Normal 11" xfId="3" xr:uid="{C5CC26A0-E72F-4DEA-8B5A-EACDF1E8BE78}"/>
    <cellStyle name="Normal 12" xfId="4" xr:uid="{85967FC8-CC9F-44E9-9CB1-7E2A23525FA0}"/>
    <cellStyle name="Normal 13" xfId="5" xr:uid="{C5726C50-88A9-4DB3-A73D-F6C0AE0DD736}"/>
    <cellStyle name="Normal 14" xfId="6" xr:uid="{A889C967-1524-4EBA-82F9-869376D54DA0}"/>
    <cellStyle name="Normal 15" xfId="7" xr:uid="{29628E81-CF00-4FF9-BA06-E76754D1C270}"/>
    <cellStyle name="Normal 16" xfId="8" xr:uid="{CD4DACFC-3A83-4DBB-9233-6A1D38583A6E}"/>
    <cellStyle name="Normal 17" xfId="9" xr:uid="{692CE19C-B186-4C0B-959C-D75E0CA26C15}"/>
    <cellStyle name="Normal 18" xfId="10" xr:uid="{63AC38B7-CB62-489B-B0EF-50D7CDB12FF9}"/>
    <cellStyle name="Normal 2" xfId="11" xr:uid="{62F494C9-20A9-4904-89FF-908377B85BD5}"/>
    <cellStyle name="Normal 3" xfId="12" xr:uid="{52762EFE-9DFD-4827-96A5-C5768D0D8FDE}"/>
    <cellStyle name="Normal 4" xfId="13" xr:uid="{0041EDB0-90D9-4ABB-A805-7B4345562573}"/>
    <cellStyle name="Normal 5" xfId="14" xr:uid="{1D58E8CF-9A14-4EAD-85BA-01CA9FA1161E}"/>
    <cellStyle name="Normal 6" xfId="15" xr:uid="{56135714-B66E-4ACA-B7AF-9DBC02868731}"/>
    <cellStyle name="Normal 7" xfId="16" xr:uid="{9878AD18-B547-4D14-A22F-EE8364450443}"/>
    <cellStyle name="Normal 8" xfId="17" xr:uid="{BF6B00EC-5EFF-45CC-82DD-3184CE746261}"/>
    <cellStyle name="Normal 9" xfId="18" xr:uid="{457D5338-814C-4130-B85F-0587178E8A2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B6383-A372-4D5D-8E80-00EA29D5FF89}">
  <dimension ref="A1:I71"/>
  <sheetViews>
    <sheetView tabSelected="1" topLeftCell="A42" workbookViewId="0">
      <selection activeCell="V19" sqref="V19"/>
    </sheetView>
  </sheetViews>
  <sheetFormatPr defaultRowHeight="15"/>
  <cols>
    <col min="1" max="6" width="9" customWidth="1"/>
    <col min="7" max="7" width="16.7109375" customWidth="1"/>
    <col min="8" max="9" width="8.7109375" customWidth="1"/>
  </cols>
  <sheetData>
    <row r="1" spans="1:9">
      <c r="A1" s="103" t="s">
        <v>0</v>
      </c>
      <c r="B1" s="104"/>
      <c r="C1" s="104"/>
      <c r="D1" s="104"/>
      <c r="E1" s="74"/>
      <c r="F1" s="74"/>
      <c r="G1" s="74"/>
      <c r="H1" s="74"/>
      <c r="I1" s="66"/>
    </row>
    <row r="2" spans="1:9">
      <c r="A2" s="103" t="s">
        <v>1</v>
      </c>
      <c r="B2" s="104"/>
      <c r="C2" s="104"/>
      <c r="D2" s="104"/>
      <c r="E2" s="74"/>
      <c r="F2" s="74"/>
      <c r="G2" s="74"/>
      <c r="H2" s="74"/>
      <c r="I2" s="66"/>
    </row>
    <row r="3" spans="1:9">
      <c r="A3" s="105" t="s">
        <v>2</v>
      </c>
      <c r="B3" s="106"/>
      <c r="C3" s="106"/>
      <c r="D3" s="106"/>
      <c r="E3" s="90" t="s">
        <v>3</v>
      </c>
      <c r="F3" s="90"/>
      <c r="G3" s="90"/>
      <c r="H3" s="90"/>
      <c r="I3" s="91"/>
    </row>
    <row r="4" spans="1:9">
      <c r="A4" s="96" t="s">
        <v>4</v>
      </c>
      <c r="B4" s="97"/>
      <c r="C4" s="97"/>
      <c r="D4" s="97"/>
      <c r="E4" s="93" t="s">
        <v>5</v>
      </c>
      <c r="F4" s="93"/>
      <c r="G4" s="93"/>
      <c r="H4" s="93"/>
      <c r="I4" s="94"/>
    </row>
    <row r="5" spans="1:9">
      <c r="A5" s="96" t="s">
        <v>6</v>
      </c>
      <c r="B5" s="97"/>
      <c r="C5" s="97"/>
      <c r="D5" s="97"/>
      <c r="E5" s="93" t="s">
        <v>7</v>
      </c>
      <c r="F5" s="93"/>
      <c r="G5" s="93"/>
      <c r="H5" s="93"/>
      <c r="I5" s="94"/>
    </row>
    <row r="6" spans="1:9">
      <c r="A6" s="96" t="s">
        <v>8</v>
      </c>
      <c r="B6" s="97"/>
      <c r="C6" s="97"/>
      <c r="D6" s="97"/>
      <c r="E6" s="93" t="s">
        <v>9</v>
      </c>
      <c r="F6" s="93"/>
      <c r="G6" s="93"/>
      <c r="H6" s="93"/>
      <c r="I6" s="94"/>
    </row>
    <row r="7" spans="1:9">
      <c r="A7" s="96" t="s">
        <v>10</v>
      </c>
      <c r="B7" s="97"/>
      <c r="C7" s="97"/>
      <c r="D7" s="97"/>
      <c r="E7" s="93" t="s">
        <v>11</v>
      </c>
      <c r="F7" s="93"/>
      <c r="G7" s="93"/>
      <c r="H7" s="93"/>
      <c r="I7" s="94"/>
    </row>
    <row r="8" spans="1:9">
      <c r="A8" s="96" t="s">
        <v>12</v>
      </c>
      <c r="B8" s="97"/>
      <c r="C8" s="97"/>
      <c r="D8" s="97"/>
      <c r="E8" s="93">
        <v>815</v>
      </c>
      <c r="F8" s="93"/>
      <c r="G8" s="93"/>
      <c r="H8" s="93"/>
      <c r="I8" s="94"/>
    </row>
    <row r="9" spans="1:9">
      <c r="A9" s="96" t="s">
        <v>13</v>
      </c>
      <c r="B9" s="97"/>
      <c r="C9" s="97"/>
      <c r="D9" s="97"/>
      <c r="E9" s="93" t="s">
        <v>14</v>
      </c>
      <c r="F9" s="93"/>
      <c r="G9" s="93"/>
      <c r="H9" s="93"/>
      <c r="I9" s="94"/>
    </row>
    <row r="10" spans="1:9" ht="66" customHeight="1">
      <c r="A10" s="96" t="s">
        <v>15</v>
      </c>
      <c r="B10" s="97"/>
      <c r="C10" s="97"/>
      <c r="D10" s="97"/>
      <c r="E10" s="98" t="s">
        <v>16</v>
      </c>
      <c r="F10" s="93"/>
      <c r="G10" s="93"/>
      <c r="H10" s="93"/>
      <c r="I10" s="94"/>
    </row>
    <row r="11" spans="1:9">
      <c r="A11" s="96" t="s">
        <v>17</v>
      </c>
      <c r="B11" s="97"/>
      <c r="C11" s="97"/>
      <c r="D11" s="97"/>
      <c r="E11" s="93" t="s">
        <v>18</v>
      </c>
      <c r="F11" s="93"/>
      <c r="G11" s="93"/>
      <c r="H11" s="93"/>
      <c r="I11" s="94"/>
    </row>
    <row r="12" spans="1:9" ht="30" customHeight="1">
      <c r="A12" s="99" t="s">
        <v>19</v>
      </c>
      <c r="B12" s="100"/>
      <c r="C12" s="100"/>
      <c r="D12" s="100"/>
      <c r="E12" s="93">
        <v>3210</v>
      </c>
      <c r="F12" s="93"/>
      <c r="G12" s="93"/>
      <c r="H12" s="93"/>
      <c r="I12" s="94"/>
    </row>
    <row r="13" spans="1:9" ht="30" customHeight="1">
      <c r="A13" s="101" t="s">
        <v>20</v>
      </c>
      <c r="B13" s="102"/>
      <c r="C13" s="102"/>
      <c r="D13" s="102"/>
      <c r="E13" s="86" t="s">
        <v>21</v>
      </c>
      <c r="F13" s="86"/>
      <c r="G13" s="86"/>
      <c r="H13" s="86"/>
      <c r="I13" s="87"/>
    </row>
    <row r="14" spans="1:9">
      <c r="A14" s="103" t="s">
        <v>22</v>
      </c>
      <c r="B14" s="104"/>
      <c r="C14" s="104"/>
      <c r="D14" s="104"/>
      <c r="E14" s="74"/>
      <c r="F14" s="74"/>
      <c r="G14" s="74"/>
      <c r="H14" s="74"/>
      <c r="I14" s="66"/>
    </row>
    <row r="15" spans="1:9">
      <c r="A15" s="105" t="s">
        <v>23</v>
      </c>
      <c r="B15" s="106"/>
      <c r="C15" s="106"/>
      <c r="D15" s="106"/>
      <c r="E15" s="93" t="s">
        <v>24</v>
      </c>
      <c r="F15" s="93"/>
      <c r="G15" s="93"/>
      <c r="H15" s="93"/>
      <c r="I15" s="94"/>
    </row>
    <row r="16" spans="1:9">
      <c r="A16" s="96" t="s">
        <v>25</v>
      </c>
      <c r="B16" s="97"/>
      <c r="C16" s="97"/>
      <c r="D16" s="97"/>
      <c r="E16" s="93">
        <v>1</v>
      </c>
      <c r="F16" s="93"/>
      <c r="G16" s="93"/>
      <c r="H16" s="93"/>
      <c r="I16" s="94"/>
    </row>
    <row r="17" spans="1:9">
      <c r="A17" s="96" t="s">
        <v>26</v>
      </c>
      <c r="B17" s="97"/>
      <c r="C17" s="97"/>
      <c r="D17" s="97"/>
      <c r="E17" s="93" t="s">
        <v>27</v>
      </c>
      <c r="F17" s="93"/>
      <c r="G17" s="93"/>
      <c r="H17" s="93"/>
      <c r="I17" s="94"/>
    </row>
    <row r="18" spans="1:9">
      <c r="A18" s="96" t="s">
        <v>28</v>
      </c>
      <c r="B18" s="97"/>
      <c r="C18" s="97"/>
      <c r="D18" s="97"/>
      <c r="E18" s="93">
        <v>41</v>
      </c>
      <c r="F18" s="93"/>
      <c r="G18" s="93"/>
      <c r="H18" s="93"/>
      <c r="I18" s="94"/>
    </row>
    <row r="19" spans="1:9" ht="60" customHeight="1">
      <c r="A19" s="84" t="s">
        <v>29</v>
      </c>
      <c r="B19" s="85"/>
      <c r="C19" s="85"/>
      <c r="D19" s="85"/>
      <c r="E19" s="86" t="s">
        <v>30</v>
      </c>
      <c r="F19" s="86"/>
      <c r="G19" s="86"/>
      <c r="H19" s="86"/>
      <c r="I19" s="87"/>
    </row>
    <row r="20" spans="1:9" ht="30" customHeight="1">
      <c r="A20" s="67" t="s">
        <v>31</v>
      </c>
      <c r="B20" s="68"/>
      <c r="C20" s="68"/>
      <c r="D20" s="68"/>
      <c r="E20" s="68"/>
      <c r="F20" s="68"/>
      <c r="G20" s="68"/>
      <c r="H20" s="68"/>
      <c r="I20" s="69"/>
    </row>
    <row r="21" spans="1:9">
      <c r="A21" s="88" t="s">
        <v>32</v>
      </c>
      <c r="B21" s="89"/>
      <c r="C21" s="88" t="s">
        <v>33</v>
      </c>
      <c r="D21" s="89"/>
      <c r="E21" s="88" t="s">
        <v>34</v>
      </c>
      <c r="F21" s="89"/>
      <c r="G21" s="90"/>
      <c r="H21" s="90"/>
      <c r="I21" s="91"/>
    </row>
    <row r="22" spans="1:9">
      <c r="A22" s="63" t="s">
        <v>35</v>
      </c>
      <c r="B22" s="92"/>
      <c r="C22" s="63"/>
      <c r="D22" s="92"/>
      <c r="E22" s="64"/>
      <c r="F22" s="92"/>
      <c r="G22" s="93"/>
      <c r="H22" s="93"/>
      <c r="I22" s="94"/>
    </row>
    <row r="23" spans="1:9">
      <c r="A23" s="52"/>
      <c r="B23" s="95"/>
      <c r="C23" s="52"/>
      <c r="D23" s="95"/>
      <c r="E23" s="53"/>
      <c r="F23" s="95"/>
      <c r="G23" s="93"/>
      <c r="H23" s="93"/>
      <c r="I23" s="94"/>
    </row>
    <row r="24" spans="1:9">
      <c r="A24" s="52"/>
      <c r="B24" s="95"/>
      <c r="C24" s="52"/>
      <c r="D24" s="95"/>
      <c r="E24" s="53"/>
      <c r="F24" s="95"/>
      <c r="G24" s="93"/>
      <c r="H24" s="93"/>
      <c r="I24" s="94"/>
    </row>
    <row r="25" spans="1:9" ht="30" customHeight="1">
      <c r="A25" s="67" t="s">
        <v>36</v>
      </c>
      <c r="B25" s="68"/>
      <c r="C25" s="68"/>
      <c r="D25" s="68"/>
      <c r="E25" s="68"/>
      <c r="F25" s="68"/>
      <c r="G25" s="68"/>
      <c r="H25" s="68"/>
      <c r="I25" s="69"/>
    </row>
    <row r="26" spans="1:9">
      <c r="A26" s="65" t="s">
        <v>37</v>
      </c>
      <c r="B26" s="74"/>
      <c r="C26" s="66"/>
      <c r="D26" s="65" t="s">
        <v>38</v>
      </c>
      <c r="E26" s="74"/>
      <c r="F26" s="66"/>
      <c r="G26" s="65" t="s">
        <v>39</v>
      </c>
      <c r="H26" s="74"/>
      <c r="I26" s="66"/>
    </row>
    <row r="27" spans="1:9">
      <c r="A27" s="1" t="s">
        <v>40</v>
      </c>
      <c r="B27" s="65" t="s">
        <v>41</v>
      </c>
      <c r="C27" s="66"/>
      <c r="D27" s="1" t="s">
        <v>42</v>
      </c>
      <c r="E27" s="65" t="s">
        <v>43</v>
      </c>
      <c r="F27" s="66"/>
      <c r="G27" s="1" t="s">
        <v>44</v>
      </c>
      <c r="H27" s="65" t="s">
        <v>45</v>
      </c>
      <c r="I27" s="66"/>
    </row>
    <row r="28" spans="1:9">
      <c r="A28" s="2"/>
      <c r="B28" s="65"/>
      <c r="C28" s="66"/>
      <c r="D28" s="2"/>
      <c r="E28" s="65"/>
      <c r="F28" s="66"/>
      <c r="G28" s="2"/>
      <c r="H28" s="65"/>
      <c r="I28" s="66"/>
    </row>
    <row r="29" spans="1:9">
      <c r="A29" s="2"/>
      <c r="B29" s="65"/>
      <c r="C29" s="66"/>
      <c r="D29" s="2"/>
      <c r="E29" s="65"/>
      <c r="F29" s="66"/>
      <c r="G29" s="2"/>
      <c r="H29" s="65"/>
      <c r="I29" s="66"/>
    </row>
    <row r="30" spans="1:9">
      <c r="A30" s="2"/>
      <c r="B30" s="65"/>
      <c r="C30" s="66"/>
      <c r="D30" s="2"/>
      <c r="E30" s="65"/>
      <c r="F30" s="66"/>
      <c r="G30" s="2"/>
      <c r="H30" s="65"/>
      <c r="I30" s="66"/>
    </row>
    <row r="31" spans="1:9" ht="30" customHeight="1">
      <c r="A31" s="81" t="s">
        <v>46</v>
      </c>
      <c r="B31" s="82"/>
      <c r="C31" s="82"/>
      <c r="D31" s="82"/>
      <c r="E31" s="82"/>
      <c r="F31" s="82"/>
      <c r="G31" s="82"/>
      <c r="H31" s="82"/>
      <c r="I31" s="83"/>
    </row>
    <row r="32" spans="1:9">
      <c r="A32" s="65" t="s">
        <v>37</v>
      </c>
      <c r="B32" s="74"/>
      <c r="C32" s="66"/>
      <c r="D32" s="65" t="s">
        <v>38</v>
      </c>
      <c r="E32" s="74"/>
      <c r="F32" s="66"/>
      <c r="G32" s="65" t="s">
        <v>47</v>
      </c>
      <c r="H32" s="74"/>
      <c r="I32" s="66"/>
    </row>
    <row r="33" spans="1:9">
      <c r="A33" s="1" t="s">
        <v>40</v>
      </c>
      <c r="B33" s="65" t="s">
        <v>41</v>
      </c>
      <c r="C33" s="66"/>
      <c r="D33" s="1" t="s">
        <v>42</v>
      </c>
      <c r="E33" s="65" t="s">
        <v>43</v>
      </c>
      <c r="F33" s="66"/>
      <c r="G33" s="1" t="s">
        <v>44</v>
      </c>
      <c r="H33" s="65" t="s">
        <v>45</v>
      </c>
      <c r="I33" s="66"/>
    </row>
    <row r="34" spans="1:9" ht="25.15" customHeight="1">
      <c r="A34" s="2">
        <v>12</v>
      </c>
      <c r="B34" s="65" t="s">
        <v>48</v>
      </c>
      <c r="C34" s="66"/>
      <c r="D34" s="2" t="s">
        <v>49</v>
      </c>
      <c r="E34" s="77" t="s">
        <v>50</v>
      </c>
      <c r="F34" s="78"/>
      <c r="G34" s="24">
        <v>37182</v>
      </c>
      <c r="H34" s="65"/>
      <c r="I34" s="66"/>
    </row>
    <row r="35" spans="1:9">
      <c r="A35" s="2">
        <v>13</v>
      </c>
      <c r="B35" s="65" t="s">
        <v>51</v>
      </c>
      <c r="C35" s="66"/>
      <c r="D35" s="2" t="s">
        <v>49</v>
      </c>
      <c r="E35" s="79"/>
      <c r="F35" s="80"/>
      <c r="G35" s="24">
        <v>6332</v>
      </c>
      <c r="H35" s="65"/>
      <c r="I35" s="66"/>
    </row>
    <row r="36" spans="1:9" ht="15" customHeight="1">
      <c r="A36" s="2"/>
      <c r="B36" s="65"/>
      <c r="C36" s="66"/>
      <c r="D36" s="2"/>
      <c r="E36" s="65"/>
      <c r="F36" s="66"/>
      <c r="G36" s="2"/>
      <c r="H36" s="65"/>
      <c r="I36" s="66"/>
    </row>
    <row r="37" spans="1:9" ht="30" customHeight="1">
      <c r="A37" s="81" t="s">
        <v>52</v>
      </c>
      <c r="B37" s="82"/>
      <c r="C37" s="82"/>
      <c r="D37" s="82"/>
      <c r="E37" s="82"/>
      <c r="F37" s="82"/>
      <c r="G37" s="82"/>
      <c r="H37" s="82"/>
      <c r="I37" s="83"/>
    </row>
    <row r="38" spans="1:9">
      <c r="A38" s="65" t="s">
        <v>37</v>
      </c>
      <c r="B38" s="74"/>
      <c r="C38" s="66"/>
      <c r="D38" s="65" t="s">
        <v>38</v>
      </c>
      <c r="E38" s="74"/>
      <c r="F38" s="66"/>
      <c r="G38" s="65" t="s">
        <v>53</v>
      </c>
      <c r="H38" s="74"/>
      <c r="I38" s="66"/>
    </row>
    <row r="39" spans="1:9">
      <c r="A39" s="1" t="s">
        <v>40</v>
      </c>
      <c r="B39" s="65" t="s">
        <v>41</v>
      </c>
      <c r="C39" s="66"/>
      <c r="D39" s="1" t="s">
        <v>42</v>
      </c>
      <c r="E39" s="65" t="s">
        <v>43</v>
      </c>
      <c r="F39" s="66"/>
      <c r="G39" s="1" t="s">
        <v>44</v>
      </c>
      <c r="H39" s="65" t="s">
        <v>45</v>
      </c>
      <c r="I39" s="66"/>
    </row>
    <row r="40" spans="1:9">
      <c r="A40" s="2"/>
      <c r="B40" s="65"/>
      <c r="C40" s="66"/>
      <c r="D40" s="2"/>
      <c r="E40" s="65"/>
      <c r="F40" s="66"/>
      <c r="G40" s="2"/>
      <c r="H40" s="65"/>
      <c r="I40" s="66"/>
    </row>
    <row r="41" spans="1:9">
      <c r="A41" s="2"/>
      <c r="B41" s="65"/>
      <c r="C41" s="66"/>
      <c r="D41" s="2"/>
      <c r="E41" s="65"/>
      <c r="F41" s="66"/>
      <c r="G41" s="2"/>
      <c r="H41" s="65"/>
      <c r="I41" s="66"/>
    </row>
    <row r="42" spans="1:9" ht="15" customHeight="1">
      <c r="A42" s="2"/>
      <c r="B42" s="65"/>
      <c r="C42" s="66"/>
      <c r="D42" s="2"/>
      <c r="E42" s="65"/>
      <c r="F42" s="66"/>
      <c r="G42" s="2"/>
      <c r="H42" s="65"/>
      <c r="I42" s="66"/>
    </row>
    <row r="43" spans="1:9" ht="30" customHeight="1">
      <c r="A43" s="81" t="s">
        <v>54</v>
      </c>
      <c r="B43" s="82"/>
      <c r="C43" s="82"/>
      <c r="D43" s="82"/>
      <c r="E43" s="82"/>
      <c r="F43" s="82"/>
      <c r="G43" s="82"/>
      <c r="H43" s="82"/>
      <c r="I43" s="83"/>
    </row>
    <row r="44" spans="1:9" ht="15" customHeight="1">
      <c r="A44" s="65" t="s">
        <v>37</v>
      </c>
      <c r="B44" s="74"/>
      <c r="C44" s="66"/>
      <c r="D44" s="65" t="s">
        <v>38</v>
      </c>
      <c r="E44" s="74"/>
      <c r="F44" s="66"/>
      <c r="G44" s="65" t="s">
        <v>55</v>
      </c>
      <c r="H44" s="74"/>
      <c r="I44" s="66"/>
    </row>
    <row r="45" spans="1:9">
      <c r="A45" s="1" t="s">
        <v>40</v>
      </c>
      <c r="B45" s="65" t="s">
        <v>41</v>
      </c>
      <c r="C45" s="66"/>
      <c r="D45" s="1" t="s">
        <v>42</v>
      </c>
      <c r="E45" s="65" t="s">
        <v>43</v>
      </c>
      <c r="F45" s="66"/>
      <c r="G45" s="1" t="s">
        <v>44</v>
      </c>
      <c r="H45" s="65" t="s">
        <v>45</v>
      </c>
      <c r="I45" s="66"/>
    </row>
    <row r="46" spans="1:9">
      <c r="A46" s="2"/>
      <c r="B46" s="65"/>
      <c r="C46" s="66"/>
      <c r="D46" s="2"/>
      <c r="E46" s="65"/>
      <c r="F46" s="66"/>
      <c r="G46" s="2"/>
      <c r="H46" s="65"/>
      <c r="I46" s="66"/>
    </row>
    <row r="47" spans="1:9">
      <c r="A47" s="2"/>
      <c r="B47" s="65"/>
      <c r="C47" s="66"/>
      <c r="D47" s="2"/>
      <c r="E47" s="65"/>
      <c r="F47" s="66"/>
      <c r="G47" s="2"/>
      <c r="H47" s="65"/>
      <c r="I47" s="66"/>
    </row>
    <row r="48" spans="1:9">
      <c r="A48" s="2"/>
      <c r="B48" s="65"/>
      <c r="C48" s="66"/>
      <c r="D48" s="2"/>
      <c r="E48" s="65"/>
      <c r="F48" s="66"/>
      <c r="G48" s="2"/>
      <c r="H48" s="65"/>
      <c r="I48" s="66"/>
    </row>
    <row r="49" spans="1:9">
      <c r="A49" s="67" t="s">
        <v>56</v>
      </c>
      <c r="B49" s="68"/>
      <c r="C49" s="68"/>
      <c r="D49" s="68"/>
      <c r="E49" s="68"/>
      <c r="F49" s="68"/>
      <c r="G49" s="68"/>
      <c r="H49" s="68"/>
      <c r="I49" s="69"/>
    </row>
    <row r="50" spans="1:9">
      <c r="A50" s="70" t="s">
        <v>57</v>
      </c>
      <c r="B50" s="71"/>
      <c r="I50" s="18"/>
    </row>
    <row r="51" spans="1:9" ht="30" customHeight="1">
      <c r="A51" s="3" t="s">
        <v>58</v>
      </c>
      <c r="B51" s="5" t="s">
        <v>59</v>
      </c>
      <c r="C51" s="4" t="s">
        <v>60</v>
      </c>
      <c r="D51" s="72" t="s">
        <v>43</v>
      </c>
      <c r="E51" s="73"/>
      <c r="I51" s="18"/>
    </row>
    <row r="52" spans="1:9" ht="15" customHeight="1">
      <c r="A52" s="22"/>
      <c r="B52" s="6"/>
      <c r="C52" s="7"/>
      <c r="D52" s="56"/>
      <c r="E52" s="57"/>
      <c r="F52" s="8"/>
      <c r="G52" s="8"/>
      <c r="I52" s="18"/>
    </row>
    <row r="53" spans="1:9" ht="15" customHeight="1">
      <c r="A53" s="22"/>
      <c r="B53" s="6"/>
      <c r="C53" s="7"/>
      <c r="D53" s="56"/>
      <c r="E53" s="57"/>
      <c r="F53" s="8"/>
      <c r="G53" s="8"/>
      <c r="I53" s="18"/>
    </row>
    <row r="54" spans="1:9" ht="15" customHeight="1">
      <c r="A54" s="22"/>
      <c r="B54" s="6"/>
      <c r="C54" s="7"/>
      <c r="D54" s="56"/>
      <c r="E54" s="57"/>
      <c r="F54" s="8"/>
      <c r="G54" s="8"/>
      <c r="I54" s="18"/>
    </row>
    <row r="55" spans="1:9">
      <c r="A55" s="70" t="s">
        <v>61</v>
      </c>
      <c r="B55" s="71"/>
      <c r="I55" s="18"/>
    </row>
    <row r="56" spans="1:9" ht="30" customHeight="1">
      <c r="A56" s="3" t="s">
        <v>58</v>
      </c>
      <c r="B56" s="5" t="s">
        <v>59</v>
      </c>
      <c r="C56" s="4" t="s">
        <v>60</v>
      </c>
      <c r="D56" s="72" t="s">
        <v>43</v>
      </c>
      <c r="E56" s="73"/>
      <c r="F56" s="56" t="s">
        <v>62</v>
      </c>
      <c r="G56" s="57"/>
      <c r="H56" s="56" t="s">
        <v>63</v>
      </c>
      <c r="I56" s="57"/>
    </row>
    <row r="57" spans="1:9" ht="15" customHeight="1">
      <c r="A57" s="22"/>
      <c r="B57" s="6"/>
      <c r="C57" s="7"/>
      <c r="D57" s="56"/>
      <c r="E57" s="57"/>
      <c r="F57" s="72"/>
      <c r="G57" s="73"/>
      <c r="H57" s="65"/>
      <c r="I57" s="66"/>
    </row>
    <row r="58" spans="1:9" ht="15" customHeight="1">
      <c r="A58" s="22"/>
      <c r="B58" s="6"/>
      <c r="C58" s="7"/>
      <c r="D58" s="56"/>
      <c r="E58" s="57"/>
      <c r="F58" s="72"/>
      <c r="G58" s="73"/>
      <c r="H58" s="65"/>
      <c r="I58" s="66"/>
    </row>
    <row r="59" spans="1:9" ht="15" customHeight="1">
      <c r="A59" s="22"/>
      <c r="B59" s="6"/>
      <c r="C59" s="7"/>
      <c r="D59" s="56"/>
      <c r="E59" s="57"/>
      <c r="F59" s="72"/>
      <c r="G59" s="73"/>
      <c r="H59" s="65"/>
      <c r="I59" s="66"/>
    </row>
    <row r="60" spans="1:9" ht="15" customHeight="1">
      <c r="A60" s="67" t="s">
        <v>64</v>
      </c>
      <c r="B60" s="68"/>
      <c r="C60" s="68"/>
      <c r="D60" s="68"/>
      <c r="E60" s="68"/>
      <c r="F60" s="68"/>
      <c r="G60" s="68"/>
      <c r="H60" s="68"/>
      <c r="I60" s="69"/>
    </row>
    <row r="61" spans="1:9" ht="30" customHeight="1">
      <c r="A61" s="9" t="s">
        <v>58</v>
      </c>
      <c r="B61" s="11" t="s">
        <v>59</v>
      </c>
      <c r="C61" s="10" t="s">
        <v>60</v>
      </c>
      <c r="D61" s="75" t="s">
        <v>43</v>
      </c>
      <c r="E61" s="76"/>
      <c r="I61" s="18"/>
    </row>
    <row r="62" spans="1:9" ht="15" customHeight="1">
      <c r="A62" s="22"/>
      <c r="B62" s="6"/>
      <c r="C62" s="7"/>
      <c r="D62" s="56"/>
      <c r="E62" s="57"/>
      <c r="F62" s="8"/>
      <c r="G62" s="8"/>
      <c r="I62" s="18"/>
    </row>
    <row r="63" spans="1:9" ht="15" customHeight="1">
      <c r="A63" s="22"/>
      <c r="B63" s="6"/>
      <c r="C63" s="7"/>
      <c r="D63" s="56"/>
      <c r="E63" s="57"/>
      <c r="F63" s="8"/>
      <c r="G63" s="8"/>
      <c r="I63" s="18"/>
    </row>
    <row r="64" spans="1:9" ht="15" customHeight="1">
      <c r="A64" s="23"/>
      <c r="B64" s="12"/>
      <c r="C64" s="13"/>
      <c r="D64" s="58"/>
      <c r="E64" s="59"/>
      <c r="F64" s="8"/>
      <c r="G64" s="8"/>
      <c r="I64" s="18"/>
    </row>
    <row r="65" spans="1:9">
      <c r="A65" s="60" t="s">
        <v>65</v>
      </c>
      <c r="B65" s="61"/>
      <c r="C65" s="61"/>
      <c r="D65" s="61"/>
      <c r="E65" s="61"/>
      <c r="F65" s="61"/>
      <c r="G65" s="61"/>
      <c r="H65" s="61"/>
      <c r="I65" s="62"/>
    </row>
    <row r="66" spans="1:9">
      <c r="A66" s="63" t="s">
        <v>66</v>
      </c>
      <c r="B66" s="64"/>
      <c r="C66" s="14" t="s">
        <v>67</v>
      </c>
      <c r="D66" s="15"/>
      <c r="E66" s="15"/>
      <c r="F66" s="15"/>
      <c r="G66" s="15"/>
      <c r="H66" s="15"/>
      <c r="I66" s="16"/>
    </row>
    <row r="67" spans="1:9">
      <c r="A67" s="52" t="s">
        <v>68</v>
      </c>
      <c r="B67" s="53"/>
      <c r="C67" s="17" t="s">
        <v>69</v>
      </c>
      <c r="I67" s="18"/>
    </row>
    <row r="68" spans="1:9">
      <c r="A68" s="52" t="s">
        <v>10</v>
      </c>
      <c r="B68" s="53"/>
      <c r="C68" s="17" t="s">
        <v>70</v>
      </c>
      <c r="I68" s="18"/>
    </row>
    <row r="69" spans="1:9">
      <c r="A69" s="52" t="s">
        <v>71</v>
      </c>
      <c r="B69" s="53"/>
      <c r="C69" s="17">
        <v>5912000</v>
      </c>
      <c r="I69" s="18"/>
    </row>
    <row r="70" spans="1:9">
      <c r="A70" s="52" t="s">
        <v>72</v>
      </c>
      <c r="B70" s="53"/>
      <c r="C70" s="17">
        <v>5912020</v>
      </c>
      <c r="I70" s="18"/>
    </row>
    <row r="71" spans="1:9">
      <c r="A71" s="54" t="s">
        <v>73</v>
      </c>
      <c r="B71" s="55"/>
      <c r="C71" s="19" t="s">
        <v>74</v>
      </c>
      <c r="D71" s="20"/>
      <c r="E71" s="20"/>
      <c r="F71" s="20"/>
      <c r="G71" s="20"/>
      <c r="H71" s="20"/>
      <c r="I71" s="21"/>
    </row>
  </sheetData>
  <mergeCells count="149"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B28:C28"/>
    <mergeCell ref="E28:F28"/>
    <mergeCell ref="H28:I28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26:C26"/>
    <mergeCell ref="D26:F26"/>
    <mergeCell ref="G26:I26"/>
    <mergeCell ref="B27:C27"/>
    <mergeCell ref="E27:F27"/>
    <mergeCell ref="H27:I27"/>
    <mergeCell ref="A38:C38"/>
    <mergeCell ref="D38:F38"/>
    <mergeCell ref="G38:I38"/>
    <mergeCell ref="B29:C29"/>
    <mergeCell ref="E29:F29"/>
    <mergeCell ref="H29:I29"/>
    <mergeCell ref="B30:C30"/>
    <mergeCell ref="E30:F30"/>
    <mergeCell ref="H30:I30"/>
    <mergeCell ref="A31:I31"/>
    <mergeCell ref="A32:C32"/>
    <mergeCell ref="D32:F32"/>
    <mergeCell ref="G32:I32"/>
    <mergeCell ref="B33:C33"/>
    <mergeCell ref="E33:F33"/>
    <mergeCell ref="H33:I33"/>
    <mergeCell ref="B34:C34"/>
    <mergeCell ref="H34:I34"/>
    <mergeCell ref="B35:C35"/>
    <mergeCell ref="H35:I35"/>
    <mergeCell ref="E34:F35"/>
    <mergeCell ref="B36:C36"/>
    <mergeCell ref="E36:F36"/>
    <mergeCell ref="H36:I36"/>
    <mergeCell ref="A37:I37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B46:C46"/>
    <mergeCell ref="E46:F46"/>
    <mergeCell ref="H46:I46"/>
    <mergeCell ref="A60:I60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</mergeCells>
  <hyperlinks>
    <hyperlink ref="C71" r:id="rId1" xr:uid="{61A8A946-C281-4A5B-B49D-40C2FD0C9CE4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B5C4F-8638-473F-A39B-BD62CDCF3D2E}">
  <dimension ref="A1:AB62"/>
  <sheetViews>
    <sheetView zoomScaleNormal="100" workbookViewId="0">
      <selection activeCell="E36" sqref="E36"/>
    </sheetView>
  </sheetViews>
  <sheetFormatPr defaultRowHeight="15"/>
  <cols>
    <col min="1" max="1" width="15.5703125" customWidth="1"/>
    <col min="2" max="2" width="20.42578125" bestFit="1" customWidth="1"/>
    <col min="3" max="4" width="15.28515625" bestFit="1" customWidth="1"/>
    <col min="5" max="5" width="14.42578125" bestFit="1" customWidth="1"/>
    <col min="6" max="6" width="10.28515625" bestFit="1" customWidth="1"/>
    <col min="7" max="8" width="10.140625" bestFit="1" customWidth="1"/>
    <col min="9" max="9" width="8.42578125" bestFit="1" customWidth="1"/>
    <col min="10" max="10" width="8" bestFit="1" customWidth="1"/>
    <col min="11" max="11" width="8.85546875" bestFit="1" customWidth="1"/>
    <col min="12" max="12" width="8.28515625" bestFit="1" customWidth="1"/>
    <col min="13" max="13" width="8.42578125" bestFit="1" customWidth="1"/>
    <col min="14" max="14" width="9.28515625" customWidth="1"/>
    <col min="15" max="15" width="8.140625" bestFit="1" customWidth="1"/>
    <col min="16" max="17" width="9" bestFit="1" customWidth="1"/>
    <col min="18" max="19" width="16.140625" bestFit="1" customWidth="1"/>
    <col min="23" max="23" width="19.5703125" bestFit="1" customWidth="1"/>
  </cols>
  <sheetData>
    <row r="1" spans="1:28">
      <c r="A1" s="25"/>
      <c r="B1" s="25"/>
      <c r="C1" s="25" t="s">
        <v>75</v>
      </c>
      <c r="D1" s="25" t="s">
        <v>76</v>
      </c>
      <c r="E1" s="25" t="s">
        <v>77</v>
      </c>
      <c r="F1" s="25" t="s">
        <v>78</v>
      </c>
      <c r="G1" s="25" t="s">
        <v>79</v>
      </c>
      <c r="H1" s="25" t="s">
        <v>80</v>
      </c>
      <c r="I1" s="25"/>
      <c r="J1" s="25"/>
      <c r="K1" s="42" t="s">
        <v>81</v>
      </c>
      <c r="L1" s="42" t="s">
        <v>82</v>
      </c>
      <c r="M1" s="42" t="s">
        <v>83</v>
      </c>
      <c r="N1" s="42" t="s">
        <v>84</v>
      </c>
      <c r="O1" s="42" t="s">
        <v>85</v>
      </c>
      <c r="P1" s="42" t="s">
        <v>86</v>
      </c>
      <c r="Q1" s="42" t="s">
        <v>87</v>
      </c>
      <c r="R1" s="42" t="s">
        <v>88</v>
      </c>
      <c r="S1" s="42" t="s">
        <v>89</v>
      </c>
    </row>
    <row r="2" spans="1:28">
      <c r="A2" s="25" t="s">
        <v>5</v>
      </c>
      <c r="B2" s="26" t="s">
        <v>90</v>
      </c>
      <c r="C2" s="27">
        <v>3700</v>
      </c>
      <c r="D2" s="28">
        <v>0.94</v>
      </c>
      <c r="E2" s="29">
        <v>0.42</v>
      </c>
      <c r="F2" s="30">
        <v>6.08E-2</v>
      </c>
      <c r="G2" s="30">
        <v>8.9999999999999993E-3</v>
      </c>
      <c r="H2" s="30">
        <v>0.54</v>
      </c>
      <c r="I2" s="31">
        <v>1567572</v>
      </c>
      <c r="J2" s="32"/>
      <c r="K2" s="44">
        <f>C2*D2*H2*0.19</f>
        <v>356.84280000000001</v>
      </c>
      <c r="L2" s="45">
        <f>C2*D2*F2*0.15</f>
        <v>31.719359999999998</v>
      </c>
      <c r="M2" s="45">
        <f>C2*D2*G2*0.44</f>
        <v>13.772879999999999</v>
      </c>
      <c r="N2" s="45">
        <f>C2*D2*F2*0.48</f>
        <v>101.501952</v>
      </c>
      <c r="O2" s="45">
        <f>C2*D2*G2*0.26</f>
        <v>8.1385199999999998</v>
      </c>
      <c r="P2" s="45">
        <f>M2+O2</f>
        <v>21.9114</v>
      </c>
      <c r="Q2" s="50">
        <f>P2/$I$2</f>
        <v>1.3977922545184527E-5</v>
      </c>
      <c r="R2" s="45">
        <f t="shared" ref="R2:R28" si="0">N2+L2</f>
        <v>133.22131200000001</v>
      </c>
      <c r="S2" s="51">
        <f>R2/$I$2</f>
        <v>8.498576907472193E-5</v>
      </c>
    </row>
    <row r="3" spans="1:28">
      <c r="A3" s="25"/>
      <c r="B3" s="26" t="s">
        <v>91</v>
      </c>
      <c r="C3" s="27">
        <v>273</v>
      </c>
      <c r="D3" s="28">
        <v>0.94</v>
      </c>
      <c r="E3" s="29">
        <v>0.42</v>
      </c>
      <c r="F3" s="30">
        <v>6.7199999999999996E-2</v>
      </c>
      <c r="G3" s="30">
        <v>0.01</v>
      </c>
      <c r="H3" s="30">
        <v>0.54</v>
      </c>
      <c r="I3" s="31"/>
      <c r="J3" s="32"/>
      <c r="K3" s="44">
        <f t="shared" ref="K3:K28" si="1">C3*D3*H3*0.19</f>
        <v>26.329212000000002</v>
      </c>
      <c r="L3" s="45">
        <f t="shared" ref="L3:L29" si="2">C3*D3*F3*0.15</f>
        <v>2.5867296</v>
      </c>
      <c r="M3" s="45">
        <f t="shared" ref="M3:M28" si="3">C3*D3*G3*0.44</f>
        <v>1.1291280000000001</v>
      </c>
      <c r="N3" s="45">
        <f t="shared" ref="N3:N28" si="4">C3*D3*F3*0.48</f>
        <v>8.2775347200000002</v>
      </c>
      <c r="O3" s="45">
        <f t="shared" ref="O3:O28" si="5">C3*D3*G3*0.26</f>
        <v>0.66721200000000014</v>
      </c>
      <c r="P3" s="45">
        <f t="shared" ref="P3:P28" si="6">M3+O3</f>
        <v>1.7963400000000003</v>
      </c>
      <c r="Q3" s="50">
        <f t="shared" ref="Q3:Q28" si="7">P3/$I$2</f>
        <v>1.1459377942448577E-6</v>
      </c>
      <c r="R3" s="45">
        <f t="shared" si="0"/>
        <v>10.86426432</v>
      </c>
      <c r="S3" s="51">
        <f t="shared" ref="S3:S28" si="8">R3/$I$2</f>
        <v>6.9306317795928989E-6</v>
      </c>
    </row>
    <row r="4" spans="1:28">
      <c r="A4" s="25"/>
      <c r="B4" s="26" t="s">
        <v>92</v>
      </c>
      <c r="C4" s="27">
        <v>28550</v>
      </c>
      <c r="D4" s="28">
        <v>0.94</v>
      </c>
      <c r="E4" s="29">
        <v>0.42</v>
      </c>
      <c r="F4" s="30">
        <v>6.7199999999999996E-2</v>
      </c>
      <c r="G4" s="30">
        <v>0.01</v>
      </c>
      <c r="H4" s="30">
        <v>0.54</v>
      </c>
      <c r="I4" s="31"/>
      <c r="J4" s="32"/>
      <c r="K4" s="44">
        <f t="shared" si="1"/>
        <v>2753.4762000000005</v>
      </c>
      <c r="L4" s="45">
        <f t="shared" si="2"/>
        <v>270.51695999999998</v>
      </c>
      <c r="M4" s="45">
        <f t="shared" si="3"/>
        <v>118.08280000000001</v>
      </c>
      <c r="N4" s="45">
        <f t="shared" si="4"/>
        <v>865.65427199999988</v>
      </c>
      <c r="O4" s="45">
        <f t="shared" si="5"/>
        <v>69.776200000000003</v>
      </c>
      <c r="P4" s="45">
        <f t="shared" si="6"/>
        <v>187.85900000000001</v>
      </c>
      <c r="Q4" s="50">
        <f t="shared" si="7"/>
        <v>1.1984074734685234E-4</v>
      </c>
      <c r="R4" s="45">
        <f t="shared" si="0"/>
        <v>1136.1712319999999</v>
      </c>
      <c r="S4" s="51">
        <f t="shared" si="8"/>
        <v>7.2479683995376278E-4</v>
      </c>
    </row>
    <row r="5" spans="1:28">
      <c r="A5" s="25"/>
      <c r="B5" s="26" t="s">
        <v>93</v>
      </c>
      <c r="C5" s="27">
        <v>21407</v>
      </c>
      <c r="D5" s="28">
        <v>0.94</v>
      </c>
      <c r="E5" s="29">
        <v>0.42</v>
      </c>
      <c r="F5" s="30">
        <v>6.08E-2</v>
      </c>
      <c r="G5" s="30">
        <v>8.9999999999999993E-3</v>
      </c>
      <c r="H5" s="30">
        <v>0.54</v>
      </c>
      <c r="I5" s="31"/>
      <c r="J5" s="32"/>
      <c r="K5" s="44">
        <f t="shared" si="1"/>
        <v>2064.5767080000001</v>
      </c>
      <c r="L5" s="45">
        <f t="shared" si="2"/>
        <v>183.51792959999997</v>
      </c>
      <c r="M5" s="45">
        <f t="shared" si="3"/>
        <v>79.685416799999985</v>
      </c>
      <c r="N5" s="45">
        <f t="shared" si="4"/>
        <v>587.25737471999992</v>
      </c>
      <c r="O5" s="45">
        <f t="shared" si="5"/>
        <v>47.086837199999991</v>
      </c>
      <c r="P5" s="45">
        <f t="shared" si="6"/>
        <v>126.77225399999998</v>
      </c>
      <c r="Q5" s="50">
        <f t="shared" si="7"/>
        <v>8.0871726466152729E-5</v>
      </c>
      <c r="R5" s="45">
        <f t="shared" si="0"/>
        <v>770.77530431999992</v>
      </c>
      <c r="S5" s="51">
        <f t="shared" si="8"/>
        <v>4.9170009691420873E-4</v>
      </c>
    </row>
    <row r="6" spans="1:28">
      <c r="A6" s="25"/>
      <c r="B6" s="26" t="s">
        <v>94</v>
      </c>
      <c r="C6" s="27">
        <v>750</v>
      </c>
      <c r="D6" s="28">
        <v>0.96</v>
      </c>
      <c r="E6" s="29">
        <v>0.4</v>
      </c>
      <c r="F6" s="30">
        <v>7.0400000000000004E-2</v>
      </c>
      <c r="G6" s="30">
        <v>1.24E-2</v>
      </c>
      <c r="H6" s="30">
        <v>0.42859999999999998</v>
      </c>
      <c r="I6" s="31"/>
      <c r="J6" s="32"/>
      <c r="K6" s="44">
        <f t="shared" si="1"/>
        <v>58.632480000000001</v>
      </c>
      <c r="L6" s="45">
        <f t="shared" si="2"/>
        <v>7.6032000000000002</v>
      </c>
      <c r="M6" s="45">
        <f t="shared" si="3"/>
        <v>3.9283199999999998</v>
      </c>
      <c r="N6" s="45">
        <f t="shared" si="4"/>
        <v>24.33024</v>
      </c>
      <c r="O6" s="45">
        <f t="shared" si="5"/>
        <v>2.3212799999999998</v>
      </c>
      <c r="P6" s="45">
        <f t="shared" si="6"/>
        <v>6.2495999999999992</v>
      </c>
      <c r="Q6" s="50">
        <f t="shared" si="7"/>
        <v>3.9868025200756328E-6</v>
      </c>
      <c r="R6" s="45">
        <f t="shared" si="0"/>
        <v>31.933440000000001</v>
      </c>
      <c r="S6" s="51">
        <f t="shared" si="8"/>
        <v>2.0371274812257428E-5</v>
      </c>
    </row>
    <row r="7" spans="1:28">
      <c r="A7" s="25"/>
      <c r="B7" s="26" t="s">
        <v>95</v>
      </c>
      <c r="C7" s="27">
        <v>11510</v>
      </c>
      <c r="D7" s="28">
        <v>0.96</v>
      </c>
      <c r="E7" s="29">
        <v>0.4</v>
      </c>
      <c r="F7" s="30">
        <v>7.4399999999999994E-2</v>
      </c>
      <c r="G7" s="30">
        <v>1.2500000000000001E-2</v>
      </c>
      <c r="H7" s="30">
        <v>0.45429999999999998</v>
      </c>
      <c r="I7" s="31"/>
      <c r="J7" s="32"/>
      <c r="K7" s="44">
        <f t="shared" si="1"/>
        <v>953.76832319999994</v>
      </c>
      <c r="L7" s="45">
        <f t="shared" si="2"/>
        <v>123.313536</v>
      </c>
      <c r="M7" s="45">
        <f t="shared" si="3"/>
        <v>60.772800000000004</v>
      </c>
      <c r="N7" s="45">
        <f t="shared" si="4"/>
        <v>394.6033152</v>
      </c>
      <c r="O7" s="45">
        <f t="shared" si="5"/>
        <v>35.911200000000001</v>
      </c>
      <c r="P7" s="45">
        <f t="shared" si="6"/>
        <v>96.683999999999997</v>
      </c>
      <c r="Q7" s="50">
        <f t="shared" si="7"/>
        <v>6.1677549739342114E-5</v>
      </c>
      <c r="R7" s="45">
        <f t="shared" si="0"/>
        <v>517.9168512</v>
      </c>
      <c r="S7" s="51">
        <f t="shared" si="8"/>
        <v>3.3039429844370787E-4</v>
      </c>
    </row>
    <row r="8" spans="1:28">
      <c r="A8" s="25"/>
      <c r="B8" s="26" t="s">
        <v>96</v>
      </c>
      <c r="C8" s="27">
        <v>18065</v>
      </c>
      <c r="D8" s="47">
        <v>0.96</v>
      </c>
      <c r="E8" s="48">
        <v>0.4</v>
      </c>
      <c r="F8" s="49">
        <v>7.2700000000000001E-2</v>
      </c>
      <c r="G8" s="49">
        <v>1.2E-2</v>
      </c>
      <c r="H8" s="49">
        <v>0.46550000000000002</v>
      </c>
      <c r="I8" s="31"/>
      <c r="J8" s="32"/>
      <c r="K8" s="44">
        <f t="shared" si="1"/>
        <v>1533.8485679999999</v>
      </c>
      <c r="L8" s="45">
        <f t="shared" si="2"/>
        <v>189.11887199999998</v>
      </c>
      <c r="M8" s="45">
        <f t="shared" si="3"/>
        <v>91.567871999999994</v>
      </c>
      <c r="N8" s="45">
        <f t="shared" si="4"/>
        <v>605.18039039999985</v>
      </c>
      <c r="O8" s="45">
        <f t="shared" si="5"/>
        <v>54.108287999999995</v>
      </c>
      <c r="P8" s="45">
        <f t="shared" si="6"/>
        <v>145.67615999999998</v>
      </c>
      <c r="Q8" s="50">
        <f t="shared" si="7"/>
        <v>9.2931080677633934E-5</v>
      </c>
      <c r="R8" s="45">
        <f t="shared" si="0"/>
        <v>794.29926239999986</v>
      </c>
      <c r="S8" s="51">
        <f t="shared" si="8"/>
        <v>5.0670671739479905E-4</v>
      </c>
      <c r="X8" t="s">
        <v>97</v>
      </c>
      <c r="Y8" t="s">
        <v>98</v>
      </c>
      <c r="Z8" t="s">
        <v>99</v>
      </c>
      <c r="AA8" t="s">
        <v>100</v>
      </c>
      <c r="AB8" t="s">
        <v>101</v>
      </c>
    </row>
    <row r="9" spans="1:28">
      <c r="A9" s="25"/>
      <c r="B9" s="26" t="s">
        <v>102</v>
      </c>
      <c r="C9" s="27">
        <v>5570</v>
      </c>
      <c r="D9" s="47">
        <v>0.96</v>
      </c>
      <c r="E9" s="48">
        <v>0.4</v>
      </c>
      <c r="F9" s="49">
        <v>7.0699999999999999E-2</v>
      </c>
      <c r="G9" s="49">
        <v>1.18E-2</v>
      </c>
      <c r="H9" s="49">
        <v>0.47760000000000002</v>
      </c>
      <c r="I9" s="31"/>
      <c r="J9" s="32"/>
      <c r="K9" s="44">
        <f t="shared" si="1"/>
        <v>485.22631680000001</v>
      </c>
      <c r="L9" s="45">
        <f t="shared" si="2"/>
        <v>56.707055999999994</v>
      </c>
      <c r="M9" s="45">
        <f t="shared" si="3"/>
        <v>27.7626624</v>
      </c>
      <c r="N9" s="45">
        <f t="shared" si="4"/>
        <v>181.46257919999999</v>
      </c>
      <c r="O9" s="45">
        <f t="shared" si="5"/>
        <v>16.405209599999999</v>
      </c>
      <c r="P9" s="45">
        <f t="shared" si="6"/>
        <v>44.167872000000003</v>
      </c>
      <c r="Q9" s="50">
        <f t="shared" si="7"/>
        <v>2.8175976605859255E-5</v>
      </c>
      <c r="R9" s="45">
        <f t="shared" si="0"/>
        <v>238.16963519999999</v>
      </c>
      <c r="S9" s="51">
        <f t="shared" si="8"/>
        <v>1.5193537215515458E-4</v>
      </c>
      <c r="W9" s="26" t="s">
        <v>94</v>
      </c>
    </row>
    <row r="10" spans="1:28">
      <c r="A10" s="25"/>
      <c r="B10" s="26" t="s">
        <v>103</v>
      </c>
      <c r="C10" s="27">
        <v>12150</v>
      </c>
      <c r="D10" s="47">
        <v>0.96</v>
      </c>
      <c r="E10" s="48">
        <v>0.4</v>
      </c>
      <c r="F10" s="30">
        <v>7.2499999999999995E-2</v>
      </c>
      <c r="G10" s="30">
        <v>1.18E-2</v>
      </c>
      <c r="H10" s="30">
        <v>0.46550000000000002</v>
      </c>
      <c r="I10" s="31"/>
      <c r="J10" s="32"/>
      <c r="K10" s="44">
        <f t="shared" si="1"/>
        <v>1031.6224800000002</v>
      </c>
      <c r="L10" s="45">
        <f t="shared" si="2"/>
        <v>126.84599999999999</v>
      </c>
      <c r="M10" s="45">
        <f t="shared" si="3"/>
        <v>60.559488000000002</v>
      </c>
      <c r="N10" s="45">
        <f t="shared" si="4"/>
        <v>405.90719999999999</v>
      </c>
      <c r="O10" s="45">
        <f t="shared" si="5"/>
        <v>35.785152000000004</v>
      </c>
      <c r="P10" s="45">
        <f t="shared" si="6"/>
        <v>96.344639999999998</v>
      </c>
      <c r="Q10" s="50">
        <f t="shared" si="7"/>
        <v>6.1461062075617582E-5</v>
      </c>
      <c r="R10" s="45">
        <f t="shared" si="0"/>
        <v>532.75319999999999</v>
      </c>
      <c r="S10" s="51">
        <f t="shared" si="8"/>
        <v>3.3985883901983447E-4</v>
      </c>
      <c r="W10" s="26" t="s">
        <v>95</v>
      </c>
    </row>
    <row r="11" spans="1:28">
      <c r="A11" s="25"/>
      <c r="B11" s="26" t="s">
        <v>104</v>
      </c>
      <c r="C11" s="27">
        <v>10030</v>
      </c>
      <c r="D11" s="47">
        <v>0.96</v>
      </c>
      <c r="E11" s="48">
        <v>0.4</v>
      </c>
      <c r="F11" s="30">
        <v>7.2499999999999995E-2</v>
      </c>
      <c r="G11" s="30">
        <v>1.18E-2</v>
      </c>
      <c r="H11" s="30">
        <v>0.46550000000000002</v>
      </c>
      <c r="I11" s="31"/>
      <c r="J11" s="32"/>
      <c r="K11" s="44">
        <f t="shared" si="1"/>
        <v>851.61921600000005</v>
      </c>
      <c r="L11" s="45">
        <f t="shared" si="2"/>
        <v>104.71319999999997</v>
      </c>
      <c r="M11" s="45">
        <f t="shared" si="3"/>
        <v>49.99272959999999</v>
      </c>
      <c r="N11" s="45">
        <f t="shared" si="4"/>
        <v>335.0822399999999</v>
      </c>
      <c r="O11" s="45">
        <f t="shared" si="5"/>
        <v>29.541158399999997</v>
      </c>
      <c r="P11" s="45">
        <f t="shared" si="6"/>
        <v>79.53388799999999</v>
      </c>
      <c r="Q11" s="50">
        <f t="shared" si="7"/>
        <v>5.0736991985057136E-5</v>
      </c>
      <c r="R11" s="45">
        <f t="shared" si="0"/>
        <v>439.79543999999987</v>
      </c>
      <c r="S11" s="51">
        <f t="shared" si="8"/>
        <v>2.8055836669703204E-4</v>
      </c>
      <c r="W11" s="26" t="s">
        <v>96</v>
      </c>
    </row>
    <row r="12" spans="1:28">
      <c r="A12" s="25"/>
      <c r="B12" s="26" t="s">
        <v>105</v>
      </c>
      <c r="C12" s="27">
        <v>85111</v>
      </c>
      <c r="D12" s="47">
        <v>0.96</v>
      </c>
      <c r="E12" s="48">
        <v>0.4</v>
      </c>
      <c r="F12" s="49">
        <v>6.9699999999999998E-2</v>
      </c>
      <c r="G12" s="49">
        <v>1.09E-2</v>
      </c>
      <c r="H12" s="49">
        <v>0.48120000000000002</v>
      </c>
      <c r="I12" s="31"/>
      <c r="J12" s="32"/>
      <c r="K12" s="44">
        <f t="shared" si="1"/>
        <v>7470.2673676799996</v>
      </c>
      <c r="L12" s="45">
        <f t="shared" si="2"/>
        <v>854.24208479999993</v>
      </c>
      <c r="M12" s="45">
        <f t="shared" si="3"/>
        <v>391.86466175999999</v>
      </c>
      <c r="N12" s="45">
        <f t="shared" si="4"/>
        <v>2733.5746713599997</v>
      </c>
      <c r="O12" s="45">
        <f t="shared" si="5"/>
        <v>231.55639103999999</v>
      </c>
      <c r="P12" s="45">
        <f t="shared" si="6"/>
        <v>623.42105279999998</v>
      </c>
      <c r="Q12" s="50">
        <f t="shared" si="7"/>
        <v>3.976985126042057E-4</v>
      </c>
      <c r="R12" s="45">
        <f t="shared" si="0"/>
        <v>3587.8167561599994</v>
      </c>
      <c r="S12" s="51">
        <f t="shared" si="8"/>
        <v>2.2887731830882403E-3</v>
      </c>
      <c r="W12" s="26" t="s">
        <v>102</v>
      </c>
    </row>
    <row r="13" spans="1:28">
      <c r="A13" s="25"/>
      <c r="B13" s="26" t="s">
        <v>106</v>
      </c>
      <c r="C13" s="27">
        <v>183934</v>
      </c>
      <c r="D13" s="47">
        <v>0.96</v>
      </c>
      <c r="E13" s="48">
        <v>0.4</v>
      </c>
      <c r="F13" s="49">
        <v>6.4399999999999999E-2</v>
      </c>
      <c r="G13" s="49">
        <v>1.06E-2</v>
      </c>
      <c r="H13" s="49">
        <v>0.49049999999999999</v>
      </c>
      <c r="I13" s="31"/>
      <c r="J13" s="32"/>
      <c r="K13" s="44">
        <f t="shared" si="1"/>
        <v>16456.059964799999</v>
      </c>
      <c r="L13" s="45">
        <f t="shared" si="2"/>
        <v>1705.7303423999999</v>
      </c>
      <c r="M13" s="45">
        <f t="shared" si="3"/>
        <v>823.55344895999997</v>
      </c>
      <c r="N13" s="45">
        <f t="shared" si="4"/>
        <v>5458.337095679999</v>
      </c>
      <c r="O13" s="45">
        <f t="shared" si="5"/>
        <v>486.64521983999998</v>
      </c>
      <c r="P13" s="45">
        <f t="shared" si="6"/>
        <v>1310.1986688</v>
      </c>
      <c r="Q13" s="50">
        <f t="shared" si="7"/>
        <v>8.3581402882929772E-4</v>
      </c>
      <c r="R13" s="45">
        <f t="shared" si="0"/>
        <v>7164.0674380799992</v>
      </c>
      <c r="S13" s="51">
        <f t="shared" si="8"/>
        <v>4.5701680293345369E-3</v>
      </c>
      <c r="W13" s="26" t="s">
        <v>103</v>
      </c>
    </row>
    <row r="14" spans="1:28">
      <c r="A14" s="25"/>
      <c r="B14" s="26" t="s">
        <v>107</v>
      </c>
      <c r="C14" s="27">
        <v>37951</v>
      </c>
      <c r="D14" s="47">
        <v>0.96</v>
      </c>
      <c r="E14" s="48">
        <v>0.4</v>
      </c>
      <c r="F14" s="49">
        <v>7.0099999999999996E-2</v>
      </c>
      <c r="G14" s="49">
        <v>1.15E-2</v>
      </c>
      <c r="H14" s="49">
        <v>0.47849999999999998</v>
      </c>
      <c r="I14" s="31"/>
      <c r="J14" s="32"/>
      <c r="K14" s="44">
        <f t="shared" si="1"/>
        <v>3312.3025584000002</v>
      </c>
      <c r="L14" s="45">
        <f t="shared" si="2"/>
        <v>383.09257439999999</v>
      </c>
      <c r="M14" s="45">
        <f t="shared" si="3"/>
        <v>184.35077759999999</v>
      </c>
      <c r="N14" s="45">
        <f t="shared" si="4"/>
        <v>1225.8962380799999</v>
      </c>
      <c r="O14" s="45">
        <f t="shared" si="5"/>
        <v>108.93455040000001</v>
      </c>
      <c r="P14" s="45">
        <f t="shared" si="6"/>
        <v>293.28532799999999</v>
      </c>
      <c r="Q14" s="50">
        <f t="shared" si="7"/>
        <v>1.8709528366161172E-4</v>
      </c>
      <c r="R14" s="45">
        <f t="shared" si="0"/>
        <v>1608.98881248</v>
      </c>
      <c r="S14" s="51">
        <f t="shared" si="8"/>
        <v>1.0264209953227028E-3</v>
      </c>
      <c r="W14" s="26" t="s">
        <v>104</v>
      </c>
    </row>
    <row r="15" spans="1:28">
      <c r="A15" s="25"/>
      <c r="B15" s="26" t="s">
        <v>108</v>
      </c>
      <c r="C15" s="27">
        <v>123157</v>
      </c>
      <c r="D15" s="47">
        <v>0.96</v>
      </c>
      <c r="E15" s="48">
        <v>0.4</v>
      </c>
      <c r="F15" s="49">
        <v>6.5100000000000005E-2</v>
      </c>
      <c r="G15" s="49">
        <v>1.0800000000000001E-2</v>
      </c>
      <c r="H15" s="49">
        <v>0.48899999999999999</v>
      </c>
      <c r="I15" s="31"/>
      <c r="J15" s="32"/>
      <c r="K15" s="44">
        <f>C15*D15*H15*0.19</f>
        <v>10984.816195199999</v>
      </c>
      <c r="L15" s="45">
        <f>C15*D15*F15*0.15</f>
        <v>1154.5229808000001</v>
      </c>
      <c r="M15" s="45">
        <f>C15*D15*G15*0.44</f>
        <v>561.83238144000006</v>
      </c>
      <c r="N15" s="45">
        <f>C15*D15*F15*0.48</f>
        <v>3694.4735385600002</v>
      </c>
      <c r="O15" s="45">
        <f>C15*D15*G15*0.26</f>
        <v>331.99186176000006</v>
      </c>
      <c r="P15" s="45">
        <f t="shared" si="6"/>
        <v>893.82424320000018</v>
      </c>
      <c r="Q15" s="50">
        <f t="shared" si="7"/>
        <v>5.7019661183027007E-4</v>
      </c>
      <c r="R15" s="45">
        <f t="shared" si="0"/>
        <v>4848.9965193600001</v>
      </c>
      <c r="S15" s="51">
        <f t="shared" si="8"/>
        <v>3.0933166191792149E-3</v>
      </c>
      <c r="W15" s="26" t="s">
        <v>105</v>
      </c>
    </row>
    <row r="16" spans="1:28">
      <c r="A16" s="25"/>
      <c r="B16" s="26" t="s">
        <v>109</v>
      </c>
      <c r="C16" s="27">
        <v>1000</v>
      </c>
      <c r="D16" s="47">
        <v>0.96</v>
      </c>
      <c r="E16" s="48">
        <v>0.4</v>
      </c>
      <c r="F16" s="30">
        <v>7.5499999999999998E-2</v>
      </c>
      <c r="G16" s="30">
        <v>1.26E-2</v>
      </c>
      <c r="H16" s="30">
        <v>0.45029999999999998</v>
      </c>
      <c r="I16" s="31"/>
      <c r="J16" s="32"/>
      <c r="K16" s="44">
        <f>C16*D16*H16*0.19</f>
        <v>82.134719999999987</v>
      </c>
      <c r="L16" s="45">
        <f>C16*D16*F16*0.15</f>
        <v>10.872</v>
      </c>
      <c r="M16" s="45">
        <f>C16*D16*G16*0.44</f>
        <v>5.3222399999999999</v>
      </c>
      <c r="N16" s="45">
        <f>C16*D16*F16*0.48</f>
        <v>34.790399999999998</v>
      </c>
      <c r="O16" s="45">
        <f>C16*D16*G16*0.26</f>
        <v>3.1449600000000002</v>
      </c>
      <c r="P16" s="45">
        <f t="shared" si="6"/>
        <v>8.4672000000000001</v>
      </c>
      <c r="Q16" s="50">
        <f t="shared" si="7"/>
        <v>5.4014743820379542E-6</v>
      </c>
      <c r="R16" s="45">
        <f t="shared" si="0"/>
        <v>45.662399999999998</v>
      </c>
      <c r="S16" s="51">
        <f t="shared" si="8"/>
        <v>2.9129379703133253E-5</v>
      </c>
      <c r="W16" s="26" t="s">
        <v>106</v>
      </c>
    </row>
    <row r="17" spans="1:23">
      <c r="A17" s="25"/>
      <c r="B17" s="26" t="s">
        <v>110</v>
      </c>
      <c r="C17" s="27">
        <v>134898</v>
      </c>
      <c r="D17" s="47">
        <v>0.96</v>
      </c>
      <c r="E17" s="48">
        <v>0.4</v>
      </c>
      <c r="F17" s="49">
        <v>5.9799999999999999E-2</v>
      </c>
      <c r="G17" s="49">
        <v>8.8999999999999999E-3</v>
      </c>
      <c r="H17" s="49">
        <v>0.50829999999999997</v>
      </c>
      <c r="I17" s="31"/>
      <c r="J17" s="32"/>
      <c r="K17" s="44">
        <f t="shared" si="1"/>
        <v>12506.922380159998</v>
      </c>
      <c r="L17" s="45">
        <f t="shared" si="2"/>
        <v>1161.6336575999999</v>
      </c>
      <c r="M17" s="45">
        <f t="shared" si="3"/>
        <v>507.13014528000002</v>
      </c>
      <c r="N17" s="45">
        <f t="shared" si="4"/>
        <v>3717.2277043199997</v>
      </c>
      <c r="O17" s="45">
        <f t="shared" si="5"/>
        <v>299.66781312000001</v>
      </c>
      <c r="P17" s="45">
        <f t="shared" si="6"/>
        <v>806.79795839999997</v>
      </c>
      <c r="Q17" s="50">
        <f t="shared" si="7"/>
        <v>5.1468000091861804E-4</v>
      </c>
      <c r="R17" s="45">
        <f t="shared" si="0"/>
        <v>4878.8613619199996</v>
      </c>
      <c r="S17" s="51">
        <f t="shared" si="8"/>
        <v>3.1123682752179803E-3</v>
      </c>
      <c r="W17" s="26" t="s">
        <v>107</v>
      </c>
    </row>
    <row r="18" spans="1:23">
      <c r="A18" s="25"/>
      <c r="B18" s="26" t="s">
        <v>111</v>
      </c>
      <c r="C18" s="27">
        <v>117117</v>
      </c>
      <c r="D18" s="47">
        <v>0.96</v>
      </c>
      <c r="E18" s="48">
        <v>0.4</v>
      </c>
      <c r="F18" s="49">
        <v>5.3900000000000003E-2</v>
      </c>
      <c r="G18" s="49">
        <v>8.3999999999999995E-3</v>
      </c>
      <c r="H18" s="49">
        <v>0.5222</v>
      </c>
      <c r="I18" s="31"/>
      <c r="J18" s="32"/>
      <c r="K18" s="44">
        <f t="shared" si="1"/>
        <v>11155.309925759999</v>
      </c>
      <c r="L18" s="45">
        <f t="shared" si="2"/>
        <v>909.01530719999994</v>
      </c>
      <c r="M18" s="45">
        <f t="shared" si="3"/>
        <v>415.54985471999993</v>
      </c>
      <c r="N18" s="45">
        <f t="shared" si="4"/>
        <v>2908.8489830399999</v>
      </c>
      <c r="O18" s="45">
        <f t="shared" si="5"/>
        <v>245.55218687999997</v>
      </c>
      <c r="P18" s="45">
        <f t="shared" si="6"/>
        <v>661.10204159999989</v>
      </c>
      <c r="Q18" s="50">
        <f t="shared" si="7"/>
        <v>4.2173631680075932E-4</v>
      </c>
      <c r="R18" s="45">
        <f t="shared" si="0"/>
        <v>3817.8642902399997</v>
      </c>
      <c r="S18" s="51">
        <f t="shared" si="8"/>
        <v>2.4355272295243854E-3</v>
      </c>
      <c r="W18" s="26" t="s">
        <v>108</v>
      </c>
    </row>
    <row r="19" spans="1:23">
      <c r="A19" s="25"/>
      <c r="B19" s="26" t="s">
        <v>112</v>
      </c>
      <c r="C19" s="27">
        <v>12218</v>
      </c>
      <c r="D19" s="47">
        <v>0.96</v>
      </c>
      <c r="E19" s="48">
        <v>0.4</v>
      </c>
      <c r="F19" s="30">
        <v>5.9900000000000002E-2</v>
      </c>
      <c r="G19" s="30">
        <v>8.9999999999999993E-3</v>
      </c>
      <c r="H19" s="30">
        <v>0.50800000000000001</v>
      </c>
      <c r="I19" s="31"/>
      <c r="J19" s="32"/>
      <c r="K19" s="44">
        <f t="shared" si="1"/>
        <v>1132.1101056</v>
      </c>
      <c r="L19" s="45">
        <f t="shared" si="2"/>
        <v>105.38758079999998</v>
      </c>
      <c r="M19" s="45">
        <f t="shared" si="3"/>
        <v>46.447948799999992</v>
      </c>
      <c r="N19" s="45">
        <f t="shared" si="4"/>
        <v>337.24025855999997</v>
      </c>
      <c r="O19" s="45">
        <f t="shared" si="5"/>
        <v>27.446515199999997</v>
      </c>
      <c r="P19" s="45">
        <f t="shared" si="6"/>
        <v>73.894463999999985</v>
      </c>
      <c r="Q19" s="50">
        <f t="shared" si="7"/>
        <v>4.7139438571242654E-5</v>
      </c>
      <c r="R19" s="45">
        <f t="shared" si="0"/>
        <v>442.62783935999994</v>
      </c>
      <c r="S19" s="51">
        <f t="shared" si="8"/>
        <v>2.8236523704174352E-4</v>
      </c>
      <c r="W19" s="26" t="s">
        <v>109</v>
      </c>
    </row>
    <row r="20" spans="1:23">
      <c r="A20" s="25"/>
      <c r="B20" s="26" t="s">
        <v>113</v>
      </c>
      <c r="C20" s="27">
        <v>518503</v>
      </c>
      <c r="D20" s="47">
        <v>0.96</v>
      </c>
      <c r="E20" s="48">
        <v>0.4</v>
      </c>
      <c r="F20" s="30">
        <v>5.9799999999999999E-2</v>
      </c>
      <c r="G20" s="30">
        <v>8.8999999999999999E-3</v>
      </c>
      <c r="H20" s="30">
        <v>0.50829999999999997</v>
      </c>
      <c r="I20" s="31"/>
      <c r="J20" s="32"/>
      <c r="K20" s="44">
        <f t="shared" si="1"/>
        <v>48072.445661760001</v>
      </c>
      <c r="L20" s="45">
        <f t="shared" si="2"/>
        <v>4464.9330336000003</v>
      </c>
      <c r="M20" s="45">
        <f t="shared" si="3"/>
        <v>1949.2394380800001</v>
      </c>
      <c r="N20" s="45">
        <f t="shared" si="4"/>
        <v>14287.785707519999</v>
      </c>
      <c r="O20" s="45">
        <f t="shared" si="5"/>
        <v>1151.82330432</v>
      </c>
      <c r="P20" s="45">
        <f t="shared" si="6"/>
        <v>3101.0627424000004</v>
      </c>
      <c r="Q20" s="50">
        <f t="shared" si="7"/>
        <v>1.9782585695585276E-3</v>
      </c>
      <c r="R20" s="45">
        <f t="shared" si="0"/>
        <v>18752.718741119999</v>
      </c>
      <c r="S20" s="51">
        <f t="shared" si="8"/>
        <v>1.1962907439734825E-2</v>
      </c>
      <c r="W20" s="26" t="s">
        <v>110</v>
      </c>
    </row>
    <row r="21" spans="1:23">
      <c r="A21" s="25"/>
      <c r="B21" s="26" t="s">
        <v>114</v>
      </c>
      <c r="C21" s="27">
        <v>40200</v>
      </c>
      <c r="D21" s="47">
        <v>0.96</v>
      </c>
      <c r="E21" s="48">
        <v>0.4</v>
      </c>
      <c r="F21" s="30">
        <v>5.3900000000000003E-2</v>
      </c>
      <c r="G21" s="30">
        <v>8.3999999999999995E-3</v>
      </c>
      <c r="H21" s="30">
        <v>0.5222</v>
      </c>
      <c r="I21" s="31"/>
      <c r="J21" s="32"/>
      <c r="K21" s="44">
        <f t="shared" si="1"/>
        <v>3829.021056</v>
      </c>
      <c r="L21" s="45">
        <f t="shared" si="2"/>
        <v>312.01632000000001</v>
      </c>
      <c r="M21" s="45">
        <f t="shared" si="3"/>
        <v>142.636032</v>
      </c>
      <c r="N21" s="45">
        <f t="shared" si="4"/>
        <v>998.452224</v>
      </c>
      <c r="O21" s="45">
        <f t="shared" si="5"/>
        <v>84.284928000000008</v>
      </c>
      <c r="P21" s="45">
        <f t="shared" si="6"/>
        <v>226.92096000000001</v>
      </c>
      <c r="Q21" s="50">
        <f t="shared" si="7"/>
        <v>1.4475951343861717E-4</v>
      </c>
      <c r="R21" s="45">
        <f t="shared" si="0"/>
        <v>1310.4685440000001</v>
      </c>
      <c r="S21" s="51">
        <f t="shared" si="8"/>
        <v>8.3598619010801423E-4</v>
      </c>
      <c r="W21" s="26" t="s">
        <v>111</v>
      </c>
    </row>
    <row r="22" spans="1:23">
      <c r="A22" s="25"/>
      <c r="B22" s="26" t="s">
        <v>115</v>
      </c>
      <c r="C22" s="27">
        <v>1690</v>
      </c>
      <c r="D22" s="47">
        <v>0.96</v>
      </c>
      <c r="E22" s="48">
        <v>0.4</v>
      </c>
      <c r="F22" s="30">
        <v>7.4700000000000003E-2</v>
      </c>
      <c r="G22" s="30">
        <v>1.24E-2</v>
      </c>
      <c r="H22" s="30">
        <v>0.45679999999999998</v>
      </c>
      <c r="I22" s="31"/>
      <c r="J22" s="32"/>
      <c r="K22" s="44">
        <f t="shared" si="1"/>
        <v>140.81134079999998</v>
      </c>
      <c r="L22" s="45">
        <f t="shared" si="2"/>
        <v>18.178991999999997</v>
      </c>
      <c r="M22" s="45">
        <f t="shared" si="3"/>
        <v>8.8518143999999985</v>
      </c>
      <c r="N22" s="45">
        <f t="shared" si="4"/>
        <v>58.172774399999994</v>
      </c>
      <c r="O22" s="45">
        <f t="shared" si="5"/>
        <v>5.2306175999999995</v>
      </c>
      <c r="P22" s="45">
        <f t="shared" si="6"/>
        <v>14.082431999999997</v>
      </c>
      <c r="Q22" s="50">
        <f t="shared" si="7"/>
        <v>8.9835950119037584E-6</v>
      </c>
      <c r="R22" s="45">
        <f t="shared" si="0"/>
        <v>76.351766399999988</v>
      </c>
      <c r="S22" s="51">
        <f t="shared" si="8"/>
        <v>4.8707023600829813E-5</v>
      </c>
      <c r="W22" s="26" t="s">
        <v>112</v>
      </c>
    </row>
    <row r="23" spans="1:23">
      <c r="A23" s="25"/>
      <c r="B23" s="26" t="s">
        <v>116</v>
      </c>
      <c r="C23" s="27">
        <v>54000</v>
      </c>
      <c r="D23" s="47">
        <v>0.96</v>
      </c>
      <c r="E23" s="48">
        <v>0.4</v>
      </c>
      <c r="F23" s="30">
        <v>6.3700000000000007E-2</v>
      </c>
      <c r="G23" s="30">
        <v>1.0500000000000001E-2</v>
      </c>
      <c r="H23" s="30">
        <v>0.49070000000000003</v>
      </c>
      <c r="I23" s="31"/>
      <c r="J23" s="32"/>
      <c r="K23" s="44">
        <f t="shared" si="1"/>
        <v>4833.1987200000003</v>
      </c>
      <c r="L23" s="45">
        <f t="shared" si="2"/>
        <v>495.33120000000008</v>
      </c>
      <c r="M23" s="45">
        <f t="shared" si="3"/>
        <v>239.50080000000003</v>
      </c>
      <c r="N23" s="45">
        <f t="shared" si="4"/>
        <v>1585.0598400000001</v>
      </c>
      <c r="O23" s="45">
        <f t="shared" si="5"/>
        <v>141.52320000000003</v>
      </c>
      <c r="P23" s="45">
        <f t="shared" si="6"/>
        <v>381.02400000000006</v>
      </c>
      <c r="Q23" s="50">
        <f t="shared" si="7"/>
        <v>2.4306634719170798E-4</v>
      </c>
      <c r="R23" s="45">
        <f t="shared" si="0"/>
        <v>2080.3910400000004</v>
      </c>
      <c r="S23" s="51">
        <f t="shared" si="8"/>
        <v>1.3271422556667255E-3</v>
      </c>
      <c r="W23" s="26" t="s">
        <v>113</v>
      </c>
    </row>
    <row r="24" spans="1:23">
      <c r="A24" s="25"/>
      <c r="B24" s="26" t="s">
        <v>117</v>
      </c>
      <c r="C24" s="27">
        <v>7815</v>
      </c>
      <c r="D24" s="47">
        <v>0.96</v>
      </c>
      <c r="E24" s="48">
        <v>0.4</v>
      </c>
      <c r="F24" s="49">
        <v>7.2499999999999995E-2</v>
      </c>
      <c r="G24" s="49">
        <v>1.1900000000000001E-2</v>
      </c>
      <c r="H24" s="49">
        <v>0.4662</v>
      </c>
      <c r="I24" s="31"/>
      <c r="J24" s="32"/>
      <c r="K24" s="44">
        <f t="shared" si="1"/>
        <v>664.54758719999995</v>
      </c>
      <c r="L24" s="45">
        <f t="shared" si="2"/>
        <v>81.5886</v>
      </c>
      <c r="M24" s="45">
        <f t="shared" si="3"/>
        <v>39.2825664</v>
      </c>
      <c r="N24" s="45">
        <f t="shared" si="4"/>
        <v>261.08351999999996</v>
      </c>
      <c r="O24" s="45">
        <f t="shared" si="5"/>
        <v>23.2124256</v>
      </c>
      <c r="P24" s="45">
        <f t="shared" si="6"/>
        <v>62.494991999999996</v>
      </c>
      <c r="Q24" s="50">
        <f t="shared" si="7"/>
        <v>3.9867382168091799E-5</v>
      </c>
      <c r="R24" s="45">
        <f t="shared" si="0"/>
        <v>342.67211999999995</v>
      </c>
      <c r="S24" s="51">
        <f t="shared" si="8"/>
        <v>2.1860056188806635E-4</v>
      </c>
      <c r="W24" s="26" t="s">
        <v>114</v>
      </c>
    </row>
    <row r="25" spans="1:23">
      <c r="A25" s="25"/>
      <c r="B25" s="26" t="s">
        <v>118</v>
      </c>
      <c r="C25" s="27">
        <v>60500</v>
      </c>
      <c r="D25" s="47">
        <v>0.96</v>
      </c>
      <c r="E25" s="48">
        <v>0.4</v>
      </c>
      <c r="F25" s="30">
        <v>7.0400000000000004E-2</v>
      </c>
      <c r="G25" s="30">
        <v>1.14E-2</v>
      </c>
      <c r="H25" s="30">
        <v>0.47949999999999998</v>
      </c>
      <c r="I25" s="31"/>
      <c r="J25" s="32"/>
      <c r="K25" s="44">
        <f t="shared" si="1"/>
        <v>5291.3784000000005</v>
      </c>
      <c r="L25" s="45">
        <f t="shared" si="2"/>
        <v>613.32479999999998</v>
      </c>
      <c r="M25" s="45">
        <f t="shared" si="3"/>
        <v>291.32928000000004</v>
      </c>
      <c r="N25" s="45">
        <f t="shared" si="4"/>
        <v>1962.6393600000001</v>
      </c>
      <c r="O25" s="45">
        <f t="shared" si="5"/>
        <v>172.14912000000004</v>
      </c>
      <c r="P25" s="45">
        <f t="shared" si="6"/>
        <v>463.47840000000008</v>
      </c>
      <c r="Q25" s="50">
        <f t="shared" si="7"/>
        <v>2.9566641915012524E-4</v>
      </c>
      <c r="R25" s="45">
        <f t="shared" si="0"/>
        <v>2575.96416</v>
      </c>
      <c r="S25" s="51">
        <f t="shared" si="8"/>
        <v>1.6432828348554324E-3</v>
      </c>
      <c r="W25" s="26" t="s">
        <v>115</v>
      </c>
    </row>
    <row r="26" spans="1:23">
      <c r="A26" s="25"/>
      <c r="B26" s="26" t="s">
        <v>119</v>
      </c>
      <c r="C26" s="27">
        <v>16000</v>
      </c>
      <c r="D26" s="47">
        <v>0.96</v>
      </c>
      <c r="E26" s="48">
        <v>0.4</v>
      </c>
      <c r="F26" s="30">
        <v>6.3700000000000007E-2</v>
      </c>
      <c r="G26" s="30">
        <v>1.0500000000000001E-2</v>
      </c>
      <c r="H26" s="30">
        <v>0.49070000000000003</v>
      </c>
      <c r="I26" s="31"/>
      <c r="J26" s="32"/>
      <c r="K26" s="44">
        <f t="shared" si="1"/>
        <v>1432.05888</v>
      </c>
      <c r="L26" s="45">
        <f t="shared" si="2"/>
        <v>146.76480000000001</v>
      </c>
      <c r="M26" s="45">
        <f t="shared" si="3"/>
        <v>70.963200000000001</v>
      </c>
      <c r="N26" s="45">
        <f t="shared" si="4"/>
        <v>469.64736000000005</v>
      </c>
      <c r="O26" s="45">
        <f t="shared" si="5"/>
        <v>41.9328</v>
      </c>
      <c r="P26" s="45">
        <f t="shared" si="6"/>
        <v>112.896</v>
      </c>
      <c r="Q26" s="50">
        <f t="shared" si="7"/>
        <v>7.2019658427172718E-5</v>
      </c>
      <c r="R26" s="45">
        <f t="shared" si="0"/>
        <v>616.41216000000009</v>
      </c>
      <c r="S26" s="51">
        <f t="shared" si="8"/>
        <v>3.9322733501236313E-4</v>
      </c>
      <c r="W26" s="26" t="s">
        <v>116</v>
      </c>
    </row>
    <row r="27" spans="1:23">
      <c r="A27" s="25"/>
      <c r="B27" s="26" t="s">
        <v>120</v>
      </c>
      <c r="C27" s="27">
        <v>10045</v>
      </c>
      <c r="D27" s="47">
        <v>0.96</v>
      </c>
      <c r="E27" s="48">
        <v>0.4</v>
      </c>
      <c r="F27" s="30">
        <v>7.2300000000000003E-2</v>
      </c>
      <c r="G27" s="30">
        <v>1.2699999999999999E-2</v>
      </c>
      <c r="H27" s="30">
        <v>0.46339999999999998</v>
      </c>
      <c r="I27" s="31"/>
      <c r="J27" s="32"/>
      <c r="K27" s="44">
        <f t="shared" si="1"/>
        <v>849.04518719999987</v>
      </c>
      <c r="L27" s="45">
        <f t="shared" si="2"/>
        <v>104.58050399999999</v>
      </c>
      <c r="M27" s="45">
        <f t="shared" si="3"/>
        <v>53.886201599999993</v>
      </c>
      <c r="N27" s="45">
        <f t="shared" si="4"/>
        <v>334.65761279999998</v>
      </c>
      <c r="O27" s="45">
        <f t="shared" si="5"/>
        <v>31.841846399999994</v>
      </c>
      <c r="P27" s="45">
        <f t="shared" si="6"/>
        <v>85.728047999999987</v>
      </c>
      <c r="Q27" s="50">
        <f t="shared" si="7"/>
        <v>5.4688427708583715E-5</v>
      </c>
      <c r="R27" s="45">
        <f t="shared" si="0"/>
        <v>439.23811679999994</v>
      </c>
      <c r="S27" s="51">
        <f t="shared" si="8"/>
        <v>2.8020283393681436E-4</v>
      </c>
      <c r="W27" s="26" t="s">
        <v>117</v>
      </c>
    </row>
    <row r="28" spans="1:23">
      <c r="A28" s="25"/>
      <c r="B28" s="26" t="s">
        <v>121</v>
      </c>
      <c r="C28" s="27">
        <v>30000</v>
      </c>
      <c r="D28" s="47">
        <v>0.96</v>
      </c>
      <c r="E28" s="48">
        <v>0.4</v>
      </c>
      <c r="F28" s="30">
        <v>6.0100000000000001E-2</v>
      </c>
      <c r="G28" s="30">
        <v>9.5999999999999992E-3</v>
      </c>
      <c r="H28" s="30">
        <v>0.50390000000000001</v>
      </c>
      <c r="I28" s="31"/>
      <c r="J28" s="32"/>
      <c r="K28" s="44">
        <f t="shared" si="1"/>
        <v>2757.3407999999999</v>
      </c>
      <c r="L28" s="45">
        <f t="shared" si="2"/>
        <v>259.63200000000001</v>
      </c>
      <c r="M28" s="45">
        <f t="shared" si="3"/>
        <v>121.65119999999999</v>
      </c>
      <c r="N28" s="45">
        <f t="shared" si="4"/>
        <v>830.82240000000002</v>
      </c>
      <c r="O28" s="45">
        <f t="shared" si="5"/>
        <v>71.884799999999998</v>
      </c>
      <c r="P28" s="45">
        <f t="shared" si="6"/>
        <v>193.536</v>
      </c>
      <c r="Q28" s="50">
        <f t="shared" si="7"/>
        <v>1.2346227158943894E-4</v>
      </c>
      <c r="R28" s="45">
        <f t="shared" si="0"/>
        <v>1090.4544000000001</v>
      </c>
      <c r="S28" s="51">
        <f t="shared" si="8"/>
        <v>6.9563273648674514E-4</v>
      </c>
      <c r="W28" s="26" t="s">
        <v>118</v>
      </c>
    </row>
    <row r="29" spans="1:23">
      <c r="A29" s="25"/>
      <c r="B29" s="26"/>
      <c r="C29" s="27"/>
      <c r="D29" s="28"/>
      <c r="E29" s="29"/>
      <c r="F29" s="30"/>
      <c r="G29" s="30"/>
      <c r="H29" s="30"/>
      <c r="I29" s="31"/>
      <c r="J29" s="32"/>
      <c r="K29" s="44"/>
      <c r="L29" s="45"/>
      <c r="M29" s="45"/>
      <c r="N29" s="45"/>
      <c r="O29" s="45"/>
      <c r="P29" s="45"/>
      <c r="Q29" s="45"/>
      <c r="R29" s="45"/>
      <c r="S29" s="45"/>
      <c r="W29" s="26" t="s">
        <v>119</v>
      </c>
    </row>
    <row r="30" spans="1:23">
      <c r="A30" s="25"/>
      <c r="B30" s="33"/>
      <c r="C30" s="25"/>
      <c r="D30" s="34"/>
      <c r="E30" s="34"/>
      <c r="F30" s="34"/>
      <c r="G30" s="33"/>
      <c r="H30" s="33"/>
      <c r="I30" s="33"/>
      <c r="J30" s="25"/>
      <c r="K30" s="25"/>
      <c r="L30" s="25"/>
      <c r="M30" s="25"/>
      <c r="N30" s="25"/>
      <c r="O30" s="25"/>
      <c r="P30" s="25"/>
      <c r="Q30" s="25"/>
      <c r="R30" s="25"/>
      <c r="S30" s="25"/>
      <c r="W30" s="26" t="s">
        <v>122</v>
      </c>
    </row>
    <row r="31" spans="1:23" ht="18.75">
      <c r="A31" s="25"/>
      <c r="B31" s="35" t="s">
        <v>123</v>
      </c>
      <c r="C31" s="36">
        <f>SUM(C2:C28)</f>
        <v>1546144</v>
      </c>
      <c r="D31" s="37"/>
      <c r="E31" s="37"/>
      <c r="F31" s="37"/>
      <c r="G31" s="35"/>
      <c r="H31" s="35"/>
      <c r="I31" s="35">
        <f>I2</f>
        <v>1567572</v>
      </c>
      <c r="J31" s="32"/>
      <c r="K31" s="38">
        <f>SUM(K2:K28)</f>
        <v>141085.71315456001</v>
      </c>
      <c r="L31" s="43">
        <f>SUM(L2:L28)</f>
        <v>13877.489620800001</v>
      </c>
      <c r="M31" s="43">
        <f>SUM(M2:M28)</f>
        <v>6360.6460878400012</v>
      </c>
      <c r="N31" s="43">
        <f>SUM(N2:N28)</f>
        <v>44407.966786560006</v>
      </c>
      <c r="O31" s="43">
        <f>SUM(O2:O28)</f>
        <v>3758.563597360001</v>
      </c>
      <c r="P31" s="43">
        <f>SUM(P2:P28)</f>
        <v>10119.209685200001</v>
      </c>
      <c r="Q31" s="39">
        <f>(P31/I31)*1000</f>
        <v>6.4553396495982325</v>
      </c>
      <c r="R31" s="40">
        <f>SUM(R2:R28)</f>
        <v>58285.456407360012</v>
      </c>
      <c r="S31" s="41">
        <f>R31/I31*1000</f>
        <v>37.181996365946837</v>
      </c>
    </row>
    <row r="32" spans="1:23" ht="18.75">
      <c r="A32" s="25"/>
      <c r="B32" s="35"/>
      <c r="C32" s="36"/>
      <c r="D32" s="37"/>
      <c r="E32" s="37"/>
      <c r="F32" s="37"/>
      <c r="G32" s="35"/>
      <c r="H32" s="35"/>
      <c r="I32" s="35"/>
      <c r="J32" s="32"/>
      <c r="K32" s="38"/>
      <c r="L32" s="43"/>
      <c r="M32" s="43"/>
      <c r="N32" s="43"/>
      <c r="O32" s="43"/>
      <c r="P32" s="43"/>
      <c r="Q32" s="39"/>
      <c r="R32" s="40"/>
      <c r="S32" s="46"/>
    </row>
    <row r="33" spans="1:19" ht="18.75">
      <c r="A33" s="25"/>
      <c r="B33" s="35"/>
      <c r="C33" s="36"/>
      <c r="D33" s="37"/>
      <c r="E33" s="37"/>
      <c r="F33" s="37"/>
      <c r="G33" s="35"/>
      <c r="H33" s="35"/>
      <c r="I33" s="35"/>
      <c r="J33" s="32"/>
      <c r="K33" s="38"/>
      <c r="L33" s="43"/>
      <c r="M33" s="43"/>
      <c r="N33" s="43"/>
      <c r="O33" s="43"/>
      <c r="P33" s="43"/>
      <c r="Q33" s="39"/>
      <c r="R33" s="40"/>
      <c r="S33" s="46"/>
    </row>
    <row r="34" spans="1:19" ht="18.75">
      <c r="A34" s="25"/>
      <c r="B34" s="35"/>
      <c r="C34" s="36"/>
      <c r="D34" s="37"/>
      <c r="E34" s="37"/>
      <c r="F34" s="37"/>
      <c r="G34" s="35"/>
      <c r="H34" s="35"/>
      <c r="I34" s="35"/>
      <c r="J34" s="32"/>
      <c r="K34" s="38"/>
      <c r="L34" s="43"/>
      <c r="M34" s="43"/>
      <c r="N34" s="43"/>
      <c r="O34" s="43"/>
      <c r="P34" s="43"/>
      <c r="Q34" s="39"/>
      <c r="R34" s="40"/>
      <c r="S34" s="46"/>
    </row>
    <row r="35" spans="1:19" ht="18.75">
      <c r="A35" s="25"/>
      <c r="B35" s="35"/>
      <c r="C35" s="36"/>
      <c r="D35" s="37"/>
      <c r="E35" s="37"/>
      <c r="F35" s="37"/>
      <c r="G35" s="35"/>
      <c r="H35" s="35"/>
      <c r="I35" s="35"/>
      <c r="J35" s="32"/>
      <c r="K35" s="38"/>
      <c r="L35" s="43"/>
      <c r="M35" s="43"/>
      <c r="N35" s="43"/>
      <c r="O35" s="43"/>
      <c r="P35" s="43"/>
      <c r="Q35" s="39"/>
      <c r="R35" s="40"/>
      <c r="S35" s="46"/>
    </row>
    <row r="39" spans="1:19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</row>
    <row r="40" spans="1:19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1:19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9"/>
      <c r="L41" s="109"/>
      <c r="M41" s="109"/>
      <c r="N41" s="109"/>
      <c r="O41" s="109"/>
      <c r="P41" s="109"/>
      <c r="Q41" s="109"/>
      <c r="R41" s="109"/>
      <c r="S41" s="109"/>
    </row>
    <row r="42" spans="1:19">
      <c r="A42" s="107"/>
      <c r="B42" s="110"/>
      <c r="C42" s="111"/>
      <c r="D42" s="112"/>
      <c r="E42" s="113"/>
      <c r="F42" s="114"/>
      <c r="G42" s="114"/>
      <c r="H42" s="114"/>
      <c r="I42" s="115"/>
      <c r="J42" s="108"/>
      <c r="K42" s="116"/>
      <c r="L42" s="117"/>
      <c r="M42" s="117"/>
      <c r="N42" s="117"/>
      <c r="O42" s="117"/>
      <c r="P42" s="117"/>
      <c r="Q42" s="118"/>
      <c r="R42" s="117"/>
      <c r="S42" s="118"/>
    </row>
    <row r="43" spans="1:19">
      <c r="A43" s="107"/>
      <c r="B43" s="110"/>
      <c r="C43" s="111"/>
      <c r="D43" s="112"/>
      <c r="E43" s="113"/>
      <c r="F43" s="114"/>
      <c r="G43" s="114"/>
      <c r="H43" s="114"/>
      <c r="I43" s="115"/>
      <c r="J43" s="108"/>
      <c r="K43" s="116"/>
      <c r="L43" s="117"/>
      <c r="M43" s="117"/>
      <c r="N43" s="117"/>
      <c r="O43" s="117"/>
      <c r="P43" s="117"/>
      <c r="Q43" s="118"/>
      <c r="R43" s="117"/>
      <c r="S43" s="118"/>
    </row>
    <row r="44" spans="1:19">
      <c r="A44" s="107"/>
      <c r="B44" s="110"/>
      <c r="C44" s="111"/>
      <c r="D44" s="112"/>
      <c r="E44" s="113"/>
      <c r="F44" s="114"/>
      <c r="G44" s="114"/>
      <c r="H44" s="114"/>
      <c r="I44" s="115"/>
      <c r="J44" s="108"/>
      <c r="K44" s="116"/>
      <c r="L44" s="117"/>
      <c r="M44" s="117"/>
      <c r="N44" s="117"/>
      <c r="O44" s="117"/>
      <c r="P44" s="117"/>
      <c r="Q44" s="118"/>
      <c r="R44" s="117"/>
      <c r="S44" s="118"/>
    </row>
    <row r="45" spans="1:19">
      <c r="A45" s="107"/>
      <c r="B45" s="110"/>
      <c r="C45" s="111"/>
      <c r="D45" s="112"/>
      <c r="E45" s="113"/>
      <c r="F45" s="114"/>
      <c r="G45" s="114"/>
      <c r="H45" s="114"/>
      <c r="I45" s="115"/>
      <c r="J45" s="108"/>
      <c r="K45" s="116"/>
      <c r="L45" s="117"/>
      <c r="M45" s="117"/>
      <c r="N45" s="117"/>
      <c r="O45" s="117"/>
      <c r="P45" s="117"/>
      <c r="Q45" s="118"/>
      <c r="R45" s="117"/>
      <c r="S45" s="118"/>
    </row>
    <row r="46" spans="1:19">
      <c r="A46" s="107"/>
      <c r="B46" s="110"/>
      <c r="C46" s="111"/>
      <c r="D46" s="112"/>
      <c r="E46" s="113"/>
      <c r="F46" s="114"/>
      <c r="G46" s="114"/>
      <c r="H46" s="114"/>
      <c r="I46" s="115"/>
      <c r="J46" s="108"/>
      <c r="K46" s="116"/>
      <c r="L46" s="117"/>
      <c r="M46" s="117"/>
      <c r="N46" s="117"/>
      <c r="O46" s="117"/>
      <c r="P46" s="117"/>
      <c r="Q46" s="118"/>
      <c r="R46" s="117"/>
      <c r="S46" s="118"/>
    </row>
    <row r="47" spans="1:19">
      <c r="A47" s="107"/>
      <c r="B47" s="110"/>
      <c r="C47" s="111"/>
      <c r="D47" s="112"/>
      <c r="E47" s="113"/>
      <c r="F47" s="114"/>
      <c r="G47" s="114"/>
      <c r="H47" s="114"/>
      <c r="I47" s="115"/>
      <c r="J47" s="108"/>
      <c r="K47" s="116"/>
      <c r="L47" s="117"/>
      <c r="M47" s="117"/>
      <c r="N47" s="117"/>
      <c r="O47" s="117"/>
      <c r="P47" s="117"/>
      <c r="Q47" s="118"/>
      <c r="R47" s="117"/>
      <c r="S47" s="118"/>
    </row>
    <row r="48" spans="1:19">
      <c r="A48" s="107"/>
      <c r="B48" s="110"/>
      <c r="C48" s="111"/>
      <c r="D48" s="112"/>
      <c r="E48" s="113"/>
      <c r="F48" s="114"/>
      <c r="G48" s="114"/>
      <c r="H48" s="114"/>
      <c r="I48" s="115"/>
      <c r="J48" s="108"/>
      <c r="K48" s="116"/>
      <c r="L48" s="117"/>
      <c r="M48" s="117"/>
      <c r="N48" s="117"/>
      <c r="O48" s="117"/>
      <c r="P48" s="117"/>
      <c r="Q48" s="118"/>
      <c r="R48" s="117"/>
      <c r="S48" s="118"/>
    </row>
    <row r="49" spans="1:19">
      <c r="A49" s="107"/>
      <c r="B49" s="110"/>
      <c r="C49" s="111"/>
      <c r="D49" s="112"/>
      <c r="E49" s="113"/>
      <c r="F49" s="114"/>
      <c r="G49" s="114"/>
      <c r="H49" s="114"/>
      <c r="I49" s="115"/>
      <c r="J49" s="108"/>
      <c r="K49" s="116"/>
      <c r="L49" s="117"/>
      <c r="M49" s="117"/>
      <c r="N49" s="117"/>
      <c r="O49" s="117"/>
      <c r="P49" s="117"/>
      <c r="Q49" s="118"/>
      <c r="R49" s="117"/>
      <c r="S49" s="118"/>
    </row>
    <row r="50" spans="1:19">
      <c r="A50" s="107"/>
      <c r="B50" s="110"/>
      <c r="C50" s="111"/>
      <c r="D50" s="112"/>
      <c r="E50" s="113"/>
      <c r="F50" s="114"/>
      <c r="G50" s="114"/>
      <c r="H50" s="114"/>
      <c r="I50" s="115"/>
      <c r="J50" s="108"/>
      <c r="K50" s="116"/>
      <c r="L50" s="117"/>
      <c r="M50" s="117"/>
      <c r="N50" s="117"/>
      <c r="O50" s="117"/>
      <c r="P50" s="117"/>
      <c r="Q50" s="118"/>
      <c r="R50" s="117"/>
      <c r="S50" s="118"/>
    </row>
    <row r="51" spans="1:19">
      <c r="A51" s="107"/>
      <c r="B51" s="110"/>
      <c r="C51" s="111"/>
      <c r="D51" s="112"/>
      <c r="E51" s="113"/>
      <c r="F51" s="114"/>
      <c r="G51" s="114"/>
      <c r="H51" s="114"/>
      <c r="I51" s="115"/>
      <c r="J51" s="108"/>
      <c r="K51" s="116"/>
      <c r="L51" s="117"/>
      <c r="M51" s="117"/>
      <c r="N51" s="117"/>
      <c r="O51" s="117"/>
      <c r="P51" s="117"/>
      <c r="Q51" s="118"/>
      <c r="R51" s="117"/>
      <c r="S51" s="118"/>
    </row>
    <row r="52" spans="1:19">
      <c r="A52" s="107"/>
      <c r="B52" s="110"/>
      <c r="C52" s="111"/>
      <c r="D52" s="112"/>
      <c r="E52" s="113"/>
      <c r="F52" s="114"/>
      <c r="G52" s="114"/>
      <c r="H52" s="114"/>
      <c r="I52" s="115"/>
      <c r="J52" s="108"/>
      <c r="K52" s="116"/>
      <c r="L52" s="117"/>
      <c r="M52" s="117"/>
      <c r="N52" s="117"/>
      <c r="O52" s="117"/>
      <c r="P52" s="117"/>
      <c r="Q52" s="118"/>
      <c r="R52" s="117"/>
      <c r="S52" s="118"/>
    </row>
    <row r="53" spans="1:19">
      <c r="A53" s="107"/>
      <c r="B53" s="110"/>
      <c r="C53" s="111"/>
      <c r="D53" s="112"/>
      <c r="E53" s="113"/>
      <c r="F53" s="114"/>
      <c r="G53" s="114"/>
      <c r="H53" s="114"/>
      <c r="I53" s="115"/>
      <c r="J53" s="108"/>
      <c r="K53" s="116"/>
      <c r="L53" s="117"/>
      <c r="M53" s="117"/>
      <c r="N53" s="117"/>
      <c r="O53" s="117"/>
      <c r="P53" s="117"/>
      <c r="Q53" s="118"/>
      <c r="R53" s="117"/>
      <c r="S53" s="118"/>
    </row>
    <row r="54" spans="1:19">
      <c r="A54" s="107"/>
      <c r="B54" s="110"/>
      <c r="C54" s="111"/>
      <c r="D54" s="112"/>
      <c r="E54" s="113"/>
      <c r="F54" s="114"/>
      <c r="G54" s="114"/>
      <c r="H54" s="114"/>
      <c r="I54" s="115"/>
      <c r="J54" s="108"/>
      <c r="K54" s="116"/>
      <c r="L54" s="117"/>
      <c r="M54" s="117"/>
      <c r="N54" s="117"/>
      <c r="O54" s="117"/>
      <c r="P54" s="117"/>
      <c r="Q54" s="118"/>
      <c r="R54" s="117"/>
      <c r="S54" s="118"/>
    </row>
    <row r="55" spans="1:19">
      <c r="A55" s="107"/>
      <c r="B55" s="110"/>
      <c r="C55" s="111"/>
      <c r="D55" s="112"/>
      <c r="E55" s="113"/>
      <c r="F55" s="114"/>
      <c r="G55" s="114"/>
      <c r="H55" s="114"/>
      <c r="I55" s="115"/>
      <c r="J55" s="108"/>
      <c r="K55" s="116"/>
      <c r="L55" s="117"/>
      <c r="M55" s="117"/>
      <c r="N55" s="117"/>
      <c r="O55" s="117"/>
      <c r="P55" s="117"/>
      <c r="Q55" s="118"/>
      <c r="R55" s="117"/>
      <c r="S55" s="118"/>
    </row>
    <row r="56" spans="1:19">
      <c r="A56" s="107"/>
      <c r="B56" s="110"/>
      <c r="C56" s="111"/>
      <c r="D56" s="112"/>
      <c r="E56" s="113"/>
      <c r="F56" s="114"/>
      <c r="G56" s="114"/>
      <c r="H56" s="114"/>
      <c r="I56" s="115"/>
      <c r="J56" s="108"/>
      <c r="K56" s="116"/>
      <c r="L56" s="117"/>
      <c r="M56" s="117"/>
      <c r="N56" s="117"/>
      <c r="O56" s="117"/>
      <c r="P56" s="117"/>
      <c r="Q56" s="118"/>
      <c r="R56" s="117"/>
      <c r="S56" s="118"/>
    </row>
    <row r="57" spans="1:19">
      <c r="A57" s="107"/>
      <c r="B57" s="110"/>
      <c r="C57" s="111"/>
      <c r="D57" s="112"/>
      <c r="E57" s="113"/>
      <c r="F57" s="114"/>
      <c r="G57" s="114"/>
      <c r="H57" s="114"/>
      <c r="I57" s="115"/>
      <c r="J57" s="108"/>
      <c r="K57" s="116"/>
      <c r="L57" s="117"/>
      <c r="M57" s="117"/>
      <c r="N57" s="117"/>
      <c r="O57" s="117"/>
      <c r="P57" s="117"/>
      <c r="Q57" s="118"/>
      <c r="R57" s="117"/>
      <c r="S57" s="118"/>
    </row>
    <row r="58" spans="1:19">
      <c r="A58" s="107"/>
      <c r="B58" s="110"/>
      <c r="C58" s="111"/>
      <c r="D58" s="112"/>
      <c r="E58" s="113"/>
      <c r="F58" s="114"/>
      <c r="G58" s="114"/>
      <c r="H58" s="114"/>
      <c r="I58" s="115"/>
      <c r="J58" s="108"/>
      <c r="K58" s="116"/>
      <c r="L58" s="117"/>
      <c r="M58" s="117"/>
      <c r="N58" s="117"/>
      <c r="O58" s="117"/>
      <c r="P58" s="117"/>
      <c r="Q58" s="118"/>
      <c r="R58" s="117"/>
      <c r="S58" s="118"/>
    </row>
    <row r="59" spans="1:19">
      <c r="A59" s="107"/>
      <c r="B59" s="110"/>
      <c r="C59" s="111"/>
      <c r="D59" s="112"/>
      <c r="E59" s="113"/>
      <c r="F59" s="114"/>
      <c r="G59" s="114"/>
      <c r="H59" s="114"/>
      <c r="I59" s="115"/>
      <c r="J59" s="108"/>
      <c r="K59" s="116"/>
      <c r="L59" s="117"/>
      <c r="M59" s="117"/>
      <c r="N59" s="117"/>
      <c r="O59" s="117"/>
      <c r="P59" s="117"/>
      <c r="Q59" s="118"/>
      <c r="R59" s="117"/>
      <c r="S59" s="118"/>
    </row>
    <row r="60" spans="1:19">
      <c r="A60" s="107"/>
      <c r="B60" s="110"/>
      <c r="C60" s="111"/>
      <c r="D60" s="112"/>
      <c r="E60" s="113"/>
      <c r="F60" s="114"/>
      <c r="G60" s="114"/>
      <c r="H60" s="114"/>
      <c r="I60" s="115"/>
      <c r="J60" s="108"/>
      <c r="K60" s="116"/>
      <c r="L60" s="117"/>
      <c r="M60" s="117"/>
      <c r="N60" s="117"/>
      <c r="O60" s="117"/>
      <c r="P60" s="117"/>
      <c r="Q60" s="118"/>
      <c r="R60" s="117"/>
      <c r="S60" s="118"/>
    </row>
    <row r="61" spans="1:19">
      <c r="A61" s="107"/>
      <c r="B61" s="115"/>
      <c r="C61" s="108"/>
      <c r="D61" s="114"/>
      <c r="E61" s="114"/>
      <c r="F61" s="114"/>
      <c r="G61" s="115"/>
      <c r="H61" s="115"/>
      <c r="I61" s="115"/>
      <c r="J61" s="108"/>
      <c r="K61" s="108"/>
      <c r="L61" s="108"/>
      <c r="M61" s="108"/>
      <c r="N61" s="108"/>
      <c r="O61" s="108"/>
      <c r="P61" s="108"/>
      <c r="Q61" s="108"/>
      <c r="R61" s="108"/>
      <c r="S61" s="108"/>
    </row>
    <row r="62" spans="1:19" ht="18.75">
      <c r="A62" s="107"/>
      <c r="B62" s="115"/>
      <c r="C62" s="111"/>
      <c r="D62" s="114"/>
      <c r="E62" s="114"/>
      <c r="F62" s="114"/>
      <c r="G62" s="115"/>
      <c r="H62" s="115"/>
      <c r="I62" s="115"/>
      <c r="J62" s="108"/>
      <c r="K62" s="119"/>
      <c r="L62" s="120"/>
      <c r="M62" s="120"/>
      <c r="N62" s="120"/>
      <c r="O62" s="120"/>
      <c r="P62" s="120"/>
      <c r="Q62" s="121"/>
      <c r="R62" s="122"/>
      <c r="S62" s="1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kjal" ma:contentTypeID="0x010100A5548BF6D754A24BB37EB3697824ADB60010E87CC723573040B216C5770106BE89" ma:contentTypeVersion="28" ma:contentTypeDescription="Create a new document." ma:contentTypeScope="" ma:versionID="da0c0963e3dd90a71c3b4c63238b416f">
  <xsd:schema xmlns:xsd="http://www.w3.org/2001/XMLSchema" xmlns:xs="http://www.w3.org/2001/XMLSchema" xmlns:p="http://schemas.microsoft.com/office/2006/metadata/properties" xmlns:ns2="a3b31731-4e98-40e6-a573-d0a5d571e434" xmlns:ns3="3bde701f-0d9f-435b-b133-71c999366f7c" xmlns:ns4="ebb96fa6-834b-4f6a-8b23-6282e2ad85e0" xmlns:ns5="3d815d55-d4f1-4917-a2d6-8f3ac7defde3" xmlns:ns6="14bfd2bb-3d4a-4549-9197-f3410a8da64b" xmlns:ns7="abbeec68-b05e-4e2e-88e5-2ac3e13fe809" targetNamespace="http://schemas.microsoft.com/office/2006/metadata/properties" ma:root="true" ma:fieldsID="9862397cd409f3b14efa5196e0913843" ns2:_="" ns3:_="" ns4:_="" ns5:_="" ns6:_="" ns7:_="">
    <xsd:import namespace="a3b31731-4e98-40e6-a573-d0a5d571e434"/>
    <xsd:import namespace="3bde701f-0d9f-435b-b133-71c999366f7c"/>
    <xsd:import namespace="ebb96fa6-834b-4f6a-8b23-6282e2ad85e0"/>
    <xsd:import namespace="3d815d55-d4f1-4917-a2d6-8f3ac7defde3"/>
    <xsd:import namespace="14bfd2bb-3d4a-4549-9197-f3410a8da64b"/>
    <xsd:import namespace="abbeec68-b05e-4e2e-88e5-2ac3e13fe809"/>
    <xsd:element name="properties">
      <xsd:complexType>
        <xsd:sequence>
          <xsd:element name="documentManagement">
            <xsd:complexType>
              <xsd:all>
                <xsd:element ref="ns3:wpSenderReceiver" minOccurs="0"/>
                <xsd:element ref="ns3:wpSentReceived" minOccurs="0"/>
                <xsd:element ref="ns3:Dagsetning" minOccurs="0"/>
                <xsd:element ref="ns3:Vistunarform" minOccurs="0"/>
                <xsd:element ref="ns3:wpEyda" minOccurs="0"/>
                <xsd:element ref="ns3:wpBusinessModule" minOccurs="0"/>
                <xsd:element ref="ns4:wpParent" minOccurs="0"/>
                <xsd:element ref="ns5:wpProjectManager" minOccurs="0"/>
                <xsd:element ref="ns4:speUpphagsTegund" minOccurs="0"/>
                <xsd:element ref="ns2:TaxCatchAll" minOccurs="0"/>
                <xsd:element ref="ns2:TaxCatchAllLabel" minOccurs="0"/>
                <xsd:element ref="ns6:wpItemLocation" minOccurs="0"/>
                <xsd:element ref="ns7:wp_tag" minOccurs="0"/>
                <xsd:element ref="ns3:k1e4de10f4d04941a5d127b19c99de32" minOccurs="0"/>
                <xsd:element ref="ns3:b44f4a6bca054ce0b1b1dac2ff78c9a3" minOccurs="0"/>
                <xsd:element ref="ns5:wpProjectID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31731-4e98-40e6-a573-d0a5d571e43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aafeb59-6a5e-402f-a2fd-c15041704ca4}" ma:internalName="TaxCatchAll" ma:showField="CatchAllData" ma:web="a3b31731-4e98-40e6-a573-d0a5d571e4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aafeb59-6a5e-402f-a2fd-c15041704ca4}" ma:internalName="TaxCatchAllLabel" ma:readOnly="true" ma:showField="CatchAllDataLabel" ma:web="a3b31731-4e98-40e6-a573-d0a5d571e4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e701f-0d9f-435b-b133-71c999366f7c" elementFormDefault="qualified">
    <xsd:import namespace="http://schemas.microsoft.com/office/2006/documentManagement/types"/>
    <xsd:import namespace="http://schemas.microsoft.com/office/infopath/2007/PartnerControls"/>
    <xsd:element name="wpSenderReceiver" ma:index="3" nillable="true" ma:displayName="Sendandi/Móttakandi" ma:internalName="wpSenderReceiver">
      <xsd:simpleType>
        <xsd:restriction base="dms:Text"/>
      </xsd:simpleType>
    </xsd:element>
    <xsd:element name="wpSentReceived" ma:index="4" nillable="true" ma:displayName="Sent/Móttekið" ma:internalName="wpSentReceived">
      <xsd:simpleType>
        <xsd:restriction base="dms:DateTime"/>
      </xsd:simpleType>
    </xsd:element>
    <xsd:element name="Dagsetning" ma:index="5" nillable="true" ma:displayName="Dagsetning" ma:internalName="Dagsetning">
      <xsd:simpleType>
        <xsd:restriction base="dms:DateTime"/>
      </xsd:simpleType>
    </xsd:element>
    <xsd:element name="Vistunarform" ma:index="6" nillable="true" ma:displayName="Vistunarform" ma:default="Stafrænt" ma:internalName="Vistunarform">
      <xsd:simpleType>
        <xsd:restriction base="dms:Choice">
          <xsd:enumeration value="Að hluta á pappír"/>
          <xsd:enumeration value="Stafrænt"/>
        </xsd:restriction>
      </xsd:simpleType>
    </xsd:element>
    <xsd:element name="wpEyda" ma:index="7" nillable="true" ma:displayName="Eyða skjali" ma:default="0" ma:internalName="wpEyda">
      <xsd:simpleType>
        <xsd:restriction base="dms:Boolean"/>
      </xsd:simpleType>
    </xsd:element>
    <xsd:element name="wpBusinessModule" ma:index="12" nillable="true" ma:displayName="Business Module" ma:default="Verkefni" ma:internalName="wpBusinessModule" ma:readOnly="false">
      <xsd:simpleType>
        <xsd:restriction base="dms:Text">
          <xsd:maxLength value="255"/>
        </xsd:restriction>
      </xsd:simpleType>
    </xsd:element>
    <xsd:element name="k1e4de10f4d04941a5d127b19c99de32" ma:index="22" nillable="true" ma:taxonomy="true" ma:internalName="k1e4de10f4d04941a5d127b19c99de32" ma:taxonomyFieldName="Efnisord" ma:displayName="Efnisorð" ma:default="" ma:fieldId="{41e4de10-f4d0-4941-a5d1-27b19c99de32}" ma:sspId="8ab51002-c08e-4c52-9813-c609d1c18836" ma:termSetId="5e9d52c5-4518-488a-abc0-7feed65298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44f4a6bca054ce0b1b1dac2ff78c9a3" ma:index="23" nillable="true" ma:taxonomy="true" ma:internalName="b44f4a6bca054ce0b1b1dac2ff78c9a3" ma:taxonomyFieldName="DocumentType" ma:displayName="Skjalategund" ma:default="" ma:fieldId="{b44f4a6b-ca05-4ce0-b1b1-dac2ff78c9a3}" ma:sspId="8ab51002-c08e-4c52-9813-c609d1c18836" ma:termSetId="0496374d-eb1b-4a63-ae31-2bc2e8c07eb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96fa6-834b-4f6a-8b23-6282e2ad85e0" elementFormDefault="qualified">
    <xsd:import namespace="http://schemas.microsoft.com/office/2006/documentManagement/types"/>
    <xsd:import namespace="http://schemas.microsoft.com/office/infopath/2007/PartnerControls"/>
    <xsd:element name="wpParent" ma:index="13" nillable="true" ma:displayName="Fyrirtæki" ma:default="Umhverfisstofnun" ma:internalName="wpParent" ma:readOnly="false">
      <xsd:simpleType>
        <xsd:restriction base="dms:Text"/>
      </xsd:simpleType>
    </xsd:element>
    <xsd:element name="speUpphagsTegund" ma:index="15" nillable="true" ma:displayName="Tegund verkefnis" ma:default="Verkefni" ma:internalName="speUpphagsTegund" ma:readOnly="false">
      <xsd:simpleType>
        <xsd:restriction base="dms:Text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15d55-d4f1-4917-a2d6-8f3ac7defde3" elementFormDefault="qualified">
    <xsd:import namespace="http://schemas.microsoft.com/office/2006/documentManagement/types"/>
    <xsd:import namespace="http://schemas.microsoft.com/office/infopath/2007/PartnerControls"/>
    <xsd:element name="wpProjectManager" ma:index="14" nillable="true" ma:displayName="Verkefnisstjóri" ma:default="" ma:internalName="wp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pProjectID" ma:index="25" nillable="true" ma:displayName="Verkefnisnúmer" ma:default="V-2025-0002" ma:internalName="wpProjectID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20" nillable="true" ma:displayName="wpItemLocation" ma:default="c49c74bbbd9e4b6a984bfe32ed6ecd04;90d8b90a66c247f4a1eb0ce370e63389;8;88241f2b2cbe4f97a142b2a0d1a811e5;35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21" nillable="true" ma:displayName="Stage tag" ma:default="Nýtt" ma:internalName="wp_tag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pSentReceived xmlns="3bde701f-0d9f-435b-b133-71c999366f7c" xsi:nil="true"/>
    <wp_tag xmlns="abbeec68-b05e-4e2e-88e5-2ac3e13fe809">Nýtt</wp_tag>
    <Dagsetning xmlns="3bde701f-0d9f-435b-b133-71c999366f7c" xsi:nil="true"/>
    <b44f4a6bca054ce0b1b1dac2ff78c9a3 xmlns="3bde701f-0d9f-435b-b133-71c999366f7c">
      <Terms xmlns="http://schemas.microsoft.com/office/infopath/2007/PartnerControls"/>
    </b44f4a6bca054ce0b1b1dac2ff78c9a3>
    <k1e4de10f4d04941a5d127b19c99de32 xmlns="3bde701f-0d9f-435b-b133-71c999366f7c">
      <Terms xmlns="http://schemas.microsoft.com/office/infopath/2007/PartnerControls"/>
    </k1e4de10f4d04941a5d127b19c99de32>
    <speUpphagsTegund xmlns="ebb96fa6-834b-4f6a-8b23-6282e2ad85e0">Verkefni</speUpphagsTegund>
    <wpProjectID xmlns="3d815d55-d4f1-4917-a2d6-8f3ac7defde3">V-2025-0002</wpProjectID>
    <wpBusinessModule xmlns="3bde701f-0d9f-435b-b133-71c999366f7c">Verkefni</wpBusinessModule>
    <TaxCatchAll xmlns="a3b31731-4e98-40e6-a573-d0a5d571e434" xsi:nil="true"/>
    <wpParent xmlns="ebb96fa6-834b-4f6a-8b23-6282e2ad85e0">Umhverfisstofnun</wpParent>
    <wpSenderReceiver xmlns="3bde701f-0d9f-435b-b133-71c999366f7c" xsi:nil="true"/>
    <wpEyda xmlns="3bde701f-0d9f-435b-b133-71c999366f7c">false</wpEyda>
    <Vistunarform xmlns="3bde701f-0d9f-435b-b133-71c999366f7c">Stafrænt</Vistunarform>
    <wpProjectManager xmlns="3d815d55-d4f1-4917-a2d6-8f3ac7defde3">
      <UserInfo>
        <DisplayName>Erlingur E. Jónasson</DisplayName>
        <AccountId>13</AccountId>
        <AccountType/>
      </UserInfo>
    </wpProjectManager>
  </documentManagement>
</p:properties>
</file>

<file path=customXml/itemProps1.xml><?xml version="1.0" encoding="utf-8"?>
<ds:datastoreItem xmlns:ds="http://schemas.openxmlformats.org/officeDocument/2006/customXml" ds:itemID="{473213A0-358D-40D5-A7FF-4FBB95D10A2B}"/>
</file>

<file path=customXml/itemProps2.xml><?xml version="1.0" encoding="utf-8"?>
<ds:datastoreItem xmlns:ds="http://schemas.openxmlformats.org/officeDocument/2006/customXml" ds:itemID="{FB7C4E88-4EF9-4F12-A4AC-DF5F2F73873D}"/>
</file>

<file path=customXml/itemProps3.xml><?xml version="1.0" encoding="utf-8"?>
<ds:datastoreItem xmlns:ds="http://schemas.openxmlformats.org/officeDocument/2006/customXml" ds:itemID="{61570668-686A-4D24-ADD6-896BCD6809C4}"/>
</file>

<file path=customXml/itemProps4.xml><?xml version="1.0" encoding="utf-8"?>
<ds:datastoreItem xmlns:ds="http://schemas.openxmlformats.org/officeDocument/2006/customXml" ds:itemID="{513F5320-9DCA-4615-8101-47EA6AF013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gislij</dc:creator>
  <cp:keywords/>
  <dc:description/>
  <cp:lastModifiedBy/>
  <cp:revision/>
  <dcterms:created xsi:type="dcterms:W3CDTF">2009-06-24T11:14:49Z</dcterms:created>
  <dcterms:modified xsi:type="dcterms:W3CDTF">2025-04-28T13:15:24Z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b5bd34475abe43bfa30d610b0f1e6b88">
    <vt:lpwstr>Eftirlitsteymi|490c58d8-f1b2-476e-89e8-7679ffae86ba</vt:lpwstr>
  </property>
  <property fmtid="{D5CDD505-2E9C-101B-9397-08002B2CF9AE}" pid="4" name="Teymi">
    <vt:lpwstr>15;#Eftirlitsteymi|490c58d8-f1b2-476e-89e8-7679ffae86ba</vt:lpwstr>
  </property>
  <property fmtid="{D5CDD505-2E9C-101B-9397-08002B2CF9AE}" pid="5" name="display_urn:schemas-microsoft-com:office:office#SharedWithUsers">
    <vt:lpwstr>Svæði mengunareftirlits - UST Visitors</vt:lpwstr>
  </property>
  <property fmtid="{D5CDD505-2E9C-101B-9397-08002B2CF9AE}" pid="6" name="SharedWithUsers">
    <vt:lpwstr>4;#Svæði mengunareftirlits - UST Visitors</vt:lpwstr>
  </property>
  <property fmtid="{D5CDD505-2E9C-101B-9397-08002B2CF9AE}" pid="7" name="display_urn:schemas-microsoft-com:office:office#Editor">
    <vt:lpwstr>Gunnhildur Sif Oddsdóttir - UST</vt:lpwstr>
  </property>
  <property fmtid="{D5CDD505-2E9C-101B-9397-08002B2CF9AE}" pid="8" name="display_urn:schemas-microsoft-com:office:office#Author">
    <vt:lpwstr>Migration notandi Umhverfisstofnun Elvar Prod - UST</vt:lpwstr>
  </property>
  <property fmtid="{D5CDD505-2E9C-101B-9397-08002B2CF9AE}" pid="9" name="_ExtendedDescription">
    <vt:lpwstr/>
  </property>
  <property fmtid="{D5CDD505-2E9C-101B-9397-08002B2CF9AE}" pid="10" name="lcf76f155ced4ddcb4097134ff3c332f">
    <vt:lpwstr/>
  </property>
  <property fmtid="{D5CDD505-2E9C-101B-9397-08002B2CF9AE}" pid="11" name="Athugasemdir">
    <vt:lpwstr/>
  </property>
  <property fmtid="{D5CDD505-2E9C-101B-9397-08002B2CF9AE}" pid="12" name="display_urn:schemas-microsoft-com:office:office#wpProjectManager">
    <vt:lpwstr>Erlingur E. Jónasson</vt:lpwstr>
  </property>
  <property fmtid="{D5CDD505-2E9C-101B-9397-08002B2CF9AE}" pid="13" name="wpProjectManager">
    <vt:lpwstr>13</vt:lpwstr>
  </property>
  <property fmtid="{D5CDD505-2E9C-101B-9397-08002B2CF9AE}" pid="14" name="wpEyda">
    <vt:lpwstr>0</vt:lpwstr>
  </property>
  <property fmtid="{D5CDD505-2E9C-101B-9397-08002B2CF9AE}" pid="15" name="speUpphagsTegund">
    <vt:lpwstr>Verkefni</vt:lpwstr>
  </property>
  <property fmtid="{D5CDD505-2E9C-101B-9397-08002B2CF9AE}" pid="16" name="wpSentReceived">
    <vt:lpwstr/>
  </property>
  <property fmtid="{D5CDD505-2E9C-101B-9397-08002B2CF9AE}" pid="17" name="wpParent">
    <vt:lpwstr>Umhverfisstofnun</vt:lpwstr>
  </property>
  <property fmtid="{D5CDD505-2E9C-101B-9397-08002B2CF9AE}" pid="18" name="wp_tag">
    <vt:lpwstr>Nýtt</vt:lpwstr>
  </property>
  <property fmtid="{D5CDD505-2E9C-101B-9397-08002B2CF9AE}" pid="19" name="b44f4a6bca054ce0b1b1dac2ff78c9a3">
    <vt:lpwstr/>
  </property>
  <property fmtid="{D5CDD505-2E9C-101B-9397-08002B2CF9AE}" pid="20" name="Vistunarform">
    <vt:lpwstr>Stafrænt</vt:lpwstr>
  </property>
  <property fmtid="{D5CDD505-2E9C-101B-9397-08002B2CF9AE}" pid="21" name="wpSenderReceiver">
    <vt:lpwstr/>
  </property>
  <property fmtid="{D5CDD505-2E9C-101B-9397-08002B2CF9AE}" pid="22" name="k1e4de10f4d04941a5d127b19c99de32">
    <vt:lpwstr/>
  </property>
  <property fmtid="{D5CDD505-2E9C-101B-9397-08002B2CF9AE}" pid="23" name="Dagsetning">
    <vt:lpwstr/>
  </property>
  <property fmtid="{D5CDD505-2E9C-101B-9397-08002B2CF9AE}" pid="24" name="wpBusinessModule">
    <vt:lpwstr>Verkefni</vt:lpwstr>
  </property>
  <property fmtid="{D5CDD505-2E9C-101B-9397-08002B2CF9AE}" pid="25" name="wpProjectID">
    <vt:lpwstr>V-2025-0002</vt:lpwstr>
  </property>
  <property fmtid="{D5CDD505-2E9C-101B-9397-08002B2CF9AE}" pid="26" name="DocumentType">
    <vt:lpwstr/>
  </property>
  <property fmtid="{D5CDD505-2E9C-101B-9397-08002B2CF9AE}" pid="27" name="Efnisord">
    <vt:lpwstr/>
  </property>
  <property fmtid="{D5CDD505-2E9C-101B-9397-08002B2CF9AE}" pid="28" name="ContentTypeId">
    <vt:lpwstr>0x010100A5548BF6D754A24BB37EB3697824ADB60010E87CC723573040B216C5770106BE89</vt:lpwstr>
  </property>
</Properties>
</file>